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bitatverdeambiente\Desktop\"/>
    </mc:Choice>
  </mc:AlternateContent>
  <xr:revisionPtr revIDLastSave="0" documentId="8_{FCB31A11-DFD4-4740-BA08-E3501FB8F271}" xr6:coauthVersionLast="45" xr6:coauthVersionMax="45" xr10:uidLastSave="{00000000-0000-0000-0000-000000000000}"/>
  <bookViews>
    <workbookView xWindow="-120" yWindow="-120" windowWidth="20730" windowHeight="11310" activeTab="2" xr2:uid="{6B3E504B-BD1B-4CE5-945E-9829F4BB100D}"/>
  </bookViews>
  <sheets>
    <sheet name="CTLA" sheetId="9" r:id="rId1"/>
    <sheet name="CAVAT" sheetId="11" r:id="rId2"/>
    <sheet name="TEDESCO" sheetId="13" r:id="rId3"/>
    <sheet name="SVIZZERO" sheetId="14" r:id="rId4"/>
    <sheet name="CTLA dati" sheetId="10" state="hidden" r:id="rId5"/>
    <sheet name="CAVAT dati" sheetId="12" state="hidden" r:id="rId6"/>
    <sheet name="TEDESCO dati" sheetId="15" state="hidden" r:id="rId7"/>
    <sheet name="SVIZZERO dati" sheetId="16" state="hidden" r:id="rId8"/>
  </sheets>
  <calcPr calcId="191029"/>
  <customWorkbookViews>
    <customWorkbookView name="AGEM" guid="{1723E9C4-BB90-4199-9FEC-765C4E8E06FA}" maximized="1" xWindow="-8" yWindow="-8" windowWidth="1382" windowHeight="754" activeSheetId="3" showFormulaBar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14" l="1"/>
  <c r="F4" i="14"/>
  <c r="F3" i="14"/>
  <c r="F16" i="13"/>
  <c r="F14" i="13"/>
  <c r="F13" i="13"/>
  <c r="F12" i="13"/>
  <c r="F9" i="13"/>
  <c r="F8" i="13"/>
  <c r="F7" i="13"/>
  <c r="F6" i="13"/>
  <c r="F4" i="13"/>
  <c r="F3" i="13"/>
  <c r="F21" i="11"/>
  <c r="F12" i="11"/>
  <c r="F11" i="11"/>
  <c r="F10" i="11"/>
  <c r="F7" i="11"/>
  <c r="F8" i="11" s="1"/>
  <c r="F9" i="11" s="1"/>
  <c r="D6" i="14" l="1"/>
  <c r="F15" i="13"/>
  <c r="F10" i="13"/>
  <c r="D17" i="13" s="1"/>
  <c r="D22" i="11"/>
  <c r="F12" i="9"/>
  <c r="F11" i="9"/>
  <c r="F10" i="9"/>
  <c r="F7" i="9"/>
  <c r="F8" i="9" s="1"/>
  <c r="F9" i="9" s="1"/>
  <c r="D13" i="9" l="1"/>
</calcChain>
</file>

<file path=xl/sharedStrings.xml><?xml version="1.0" encoding="utf-8"?>
<sst xmlns="http://schemas.openxmlformats.org/spreadsheetml/2006/main" count="251" uniqueCount="202">
  <si>
    <t>Celtis australis</t>
  </si>
  <si>
    <t>Cupressus sempervirens</t>
  </si>
  <si>
    <t>Liquidambar styraciflua</t>
  </si>
  <si>
    <t>Magnolia grandiflora</t>
  </si>
  <si>
    <t>Populus alba</t>
  </si>
  <si>
    <t>Quercus ilex</t>
  </si>
  <si>
    <t>Taxodium distichum</t>
  </si>
  <si>
    <t>Quercus pubescens</t>
  </si>
  <si>
    <t>elevata</t>
  </si>
  <si>
    <t>significativa</t>
  </si>
  <si>
    <t>scarso</t>
  </si>
  <si>
    <t>buona</t>
  </si>
  <si>
    <t>deperente</t>
  </si>
  <si>
    <t>ottimo</t>
  </si>
  <si>
    <t>buono</t>
  </si>
  <si>
    <t>sufficiente</t>
  </si>
  <si>
    <t>Cedrus deodara</t>
  </si>
  <si>
    <t>Cedrus atlantica</t>
  </si>
  <si>
    <t>CALCOLO VALORE ALBERO METODO C.T.L.A.</t>
  </si>
  <si>
    <t>Diametro dell'albero o diametro fusto principale (d1) (cm)</t>
  </si>
  <si>
    <t>Diametro dell'albero principale (d2) (cm)</t>
  </si>
  <si>
    <t>Diametro dell'albero principale (d3) (cm)</t>
  </si>
  <si>
    <t>Diametro dell'albero principale (d4) (cm)</t>
  </si>
  <si>
    <t>Diametro dell'albero principale (d5) (cm)</t>
  </si>
  <si>
    <t>Diametro medio albero (cm)</t>
  </si>
  <si>
    <r>
      <t>Area della sezione (cm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)</t>
    </r>
  </si>
  <si>
    <r>
      <t>Valore economico di base (€/cm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)</t>
    </r>
  </si>
  <si>
    <t>VALORE SEZIONE</t>
  </si>
  <si>
    <t>Indice relativo alla specie</t>
  </si>
  <si>
    <t>Indice relativo alla localizzazione</t>
  </si>
  <si>
    <t>indice relativo allo stato di salute</t>
  </si>
  <si>
    <t>VALORE TOTALE</t>
  </si>
  <si>
    <t>CALCOLO DEL DIAMETRO DA TERRA</t>
  </si>
  <si>
    <t>STATO DI SALUTE</t>
  </si>
  <si>
    <t>Aesculus hyppocastanum</t>
  </si>
  <si>
    <t>LUOGO</t>
  </si>
  <si>
    <r>
      <t>I</t>
    </r>
    <r>
      <rPr>
        <vertAlign val="subscript"/>
        <sz val="10"/>
        <color theme="1"/>
        <rFont val="Calibri"/>
        <family val="2"/>
        <scheme val="minor"/>
      </rPr>
      <t>max</t>
    </r>
  </si>
  <si>
    <r>
      <t>I</t>
    </r>
    <r>
      <rPr>
        <vertAlign val="subscript"/>
        <sz val="10"/>
        <color theme="1"/>
        <rFont val="Calibri"/>
        <family val="2"/>
        <scheme val="minor"/>
      </rPr>
      <t>min</t>
    </r>
  </si>
  <si>
    <t>DIAMETRO</t>
  </si>
  <si>
    <t>ALTEZZA (CM)</t>
  </si>
  <si>
    <t>indicatore</t>
  </si>
  <si>
    <t>indice</t>
  </si>
  <si>
    <t>Aesculus x Carnea</t>
  </si>
  <si>
    <t>Area Paesaggistica</t>
  </si>
  <si>
    <t>&lt; 10</t>
  </si>
  <si>
    <t>eccellente</t>
  </si>
  <si>
    <t>Area Residenziale</t>
  </si>
  <si>
    <t>10 - 20</t>
  </si>
  <si>
    <t>Piazza</t>
  </si>
  <si>
    <t>&gt;20</t>
  </si>
  <si>
    <t>discreto</t>
  </si>
  <si>
    <t>Parco</t>
  </si>
  <si>
    <t>Area importante</t>
  </si>
  <si>
    <r>
      <t>Se D&gt;76 cm la formula è: 69,3 x d - 1,087 - 0,335 x d</t>
    </r>
    <r>
      <rPr>
        <vertAlign val="superscript"/>
        <sz val="10"/>
        <color theme="1"/>
        <rFont val="Calibri"/>
        <family val="2"/>
        <scheme val="minor"/>
      </rPr>
      <t>2</t>
    </r>
  </si>
  <si>
    <t>Fagus spp</t>
  </si>
  <si>
    <t>Strada urbana</t>
  </si>
  <si>
    <r>
      <t>Se D&lt;76 cm la formula è: r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x 3,14</t>
    </r>
  </si>
  <si>
    <t>morto</t>
  </si>
  <si>
    <t>Fraxinus spp</t>
  </si>
  <si>
    <t>Barriera ecologica</t>
  </si>
  <si>
    <t>Se policornico la formula è: d1+[(d2 + d3+…dn)x0,6]</t>
  </si>
  <si>
    <t>Ginko biloba</t>
  </si>
  <si>
    <t>Area industriale</t>
  </si>
  <si>
    <t>Libocedrus spp</t>
  </si>
  <si>
    <t>Strada extraurbana</t>
  </si>
  <si>
    <t>Superficie boscata</t>
  </si>
  <si>
    <t>INDICE DI LOCALIZZAZIONE</t>
  </si>
  <si>
    <t>Platanus spp</t>
  </si>
  <si>
    <t>Sequoia gigantea</t>
  </si>
  <si>
    <t>Sequoia sempervirens</t>
  </si>
  <si>
    <t>Tilla spp</t>
  </si>
  <si>
    <t>INDICE DELLA SPECIE</t>
  </si>
  <si>
    <t>densità popolazione</t>
  </si>
  <si>
    <t>indice relativo</t>
  </si>
  <si>
    <t>fattore moltiplicatore</t>
  </si>
  <si>
    <t>accessibilità</t>
  </si>
  <si>
    <t>special factor (+)</t>
  </si>
  <si>
    <t>special factor (-)</t>
  </si>
  <si>
    <t>&lt;20</t>
  </si>
  <si>
    <t>completamente accessibile</t>
  </si>
  <si>
    <t>albero secolare</t>
  </si>
  <si>
    <t>albero inadeguato esteticamente</t>
  </si>
  <si>
    <t>20-39</t>
  </si>
  <si>
    <t>parzialmente accessibile</t>
  </si>
  <si>
    <t>albero tutelato</t>
  </si>
  <si>
    <t>albero inadeguato di dimensione</t>
  </si>
  <si>
    <t>40-59</t>
  </si>
  <si>
    <t>accessibile con dificoltà</t>
  </si>
  <si>
    <t>grande attrattività</t>
  </si>
  <si>
    <t>possibile ostacolo</t>
  </si>
  <si>
    <t>60-79</t>
  </si>
  <si>
    <t>non accessibile</t>
  </si>
  <si>
    <t>particolare integrazione paesaggistica</t>
  </si>
  <si>
    <t>limitazine alla visibilità di elementi importanti</t>
  </si>
  <si>
    <t>80-99</t>
  </si>
  <si>
    <t>posizione in vista</t>
  </si>
  <si>
    <t>possibile fonte di pericolo</t>
  </si>
  <si>
    <t>100-119</t>
  </si>
  <si>
    <t>parte di un raggruppamento caratteristico</t>
  </si>
  <si>
    <t>presenza di melata su aree di parcheggio</t>
  </si>
  <si>
    <t>&gt;119</t>
  </si>
  <si>
    <t>stato di salute</t>
  </si>
  <si>
    <t>grande importanza storica</t>
  </si>
  <si>
    <t xml:space="preserve">fonte di allergie </t>
  </si>
  <si>
    <t>prossimo alla morte</t>
  </si>
  <si>
    <t>albero messo  dimora da persona famosa o per evento</t>
  </si>
  <si>
    <t>aspettative di vita</t>
  </si>
  <si>
    <t>albero appartenuto ad una persona famosa o descritto</t>
  </si>
  <si>
    <t>&gt;80</t>
  </si>
  <si>
    <t>stentato</t>
  </si>
  <si>
    <t xml:space="preserve">spece pregiata rara </t>
  </si>
  <si>
    <t>40-80</t>
  </si>
  <si>
    <t>specie con foglie, fiori o tronco caratteristici</t>
  </si>
  <si>
    <t>20-40</t>
  </si>
  <si>
    <t>inadeguato</t>
  </si>
  <si>
    <t>barriera acustica o visiva</t>
  </si>
  <si>
    <t>10-20</t>
  </si>
  <si>
    <t>5-10</t>
  </si>
  <si>
    <t>adeguato</t>
  </si>
  <si>
    <t>valore special factor</t>
  </si>
  <si>
    <t>&lt;5</t>
  </si>
  <si>
    <t>CALCOLO VALORE ALBERO METODO C.A.V.A.T.</t>
  </si>
  <si>
    <t>Indice relativo alla densità di popolazione</t>
  </si>
  <si>
    <t>Indice relativo alla accessibilità</t>
  </si>
  <si>
    <t>Special factor positivo (1)</t>
  </si>
  <si>
    <t>Special factor positivo (2)</t>
  </si>
  <si>
    <t>Special factor positivo (3)</t>
  </si>
  <si>
    <t>Special factor positivo (4)</t>
  </si>
  <si>
    <t>Special factor negativo (1)</t>
  </si>
  <si>
    <t>Special factor negativo (2)</t>
  </si>
  <si>
    <t>Special factor negativo (3)</t>
  </si>
  <si>
    <t>Special factor negativo (4)</t>
  </si>
  <si>
    <t>Indice relativo alle aspettative di vita</t>
  </si>
  <si>
    <t>CALCOLO VALORE ALBERO METODO TEDESCO</t>
  </si>
  <si>
    <t>Valore dell'albero giovane (Pu)</t>
  </si>
  <si>
    <t>Indice di dimensione (Id)</t>
  </si>
  <si>
    <t>Diametro del fusto (cm)</t>
  </si>
  <si>
    <t>Indice di posizione (Ip)</t>
  </si>
  <si>
    <t>Indice di condizione (Ic)</t>
  </si>
  <si>
    <t>Distanza da altri alberi</t>
  </si>
  <si>
    <t>Sviluppo</t>
  </si>
  <si>
    <t>Stato vegetativo</t>
  </si>
  <si>
    <t>Danni</t>
  </si>
  <si>
    <t>TOTALE Indice di posizione</t>
  </si>
  <si>
    <t>Indice inserimento ambientale (Ia)</t>
  </si>
  <si>
    <t>Inserimento nel paesaggio</t>
  </si>
  <si>
    <t>Compatibilità con il suolo</t>
  </si>
  <si>
    <t>Esecuzione dell'impianto</t>
  </si>
  <si>
    <t>Indice di età (Ie)</t>
  </si>
  <si>
    <t>Posizione</t>
  </si>
  <si>
    <t>Indice</t>
  </si>
  <si>
    <t>Centro Urbano</t>
  </si>
  <si>
    <t>Città</t>
  </si>
  <si>
    <t>Paese</t>
  </si>
  <si>
    <t>Aperta Campagna</t>
  </si>
  <si>
    <t>Distanza tra alberi</t>
  </si>
  <si>
    <t>corretta</t>
  </si>
  <si>
    <t>vigoroso</t>
  </si>
  <si>
    <t>nessuno</t>
  </si>
  <si>
    <t>migliorabile</t>
  </si>
  <si>
    <t>discreto vigore</t>
  </si>
  <si>
    <t>pochi danni</t>
  </si>
  <si>
    <t>inifluente</t>
  </si>
  <si>
    <t>medio vigore</t>
  </si>
  <si>
    <t>parzialmente</t>
  </si>
  <si>
    <t>inadeguata</t>
  </si>
  <si>
    <t>scarso vigore</t>
  </si>
  <si>
    <t>molti danni</t>
  </si>
  <si>
    <t>errata</t>
  </si>
  <si>
    <t>Senza vigore</t>
  </si>
  <si>
    <t>pessimo</t>
  </si>
  <si>
    <t>totalmente</t>
  </si>
  <si>
    <t>inserimento/paes.</t>
  </si>
  <si>
    <t>compatibilità/suolo</t>
  </si>
  <si>
    <t>Esecuzione impianto</t>
  </si>
  <si>
    <t>cattiva</t>
  </si>
  <si>
    <t>differenza età media</t>
  </si>
  <si>
    <t>di molto superiore</t>
  </si>
  <si>
    <t>di poco superiore</t>
  </si>
  <si>
    <t>uguale</t>
  </si>
  <si>
    <t>inferiore</t>
  </si>
  <si>
    <t>CALCOLO VALORE ALBERO METODO SVIZZERO</t>
  </si>
  <si>
    <t>Valore dell'albero giovane(Pu)</t>
  </si>
  <si>
    <t>Indice Estetico (Ie)</t>
  </si>
  <si>
    <t>Pianta sana, vigorosa, in gruppo</t>
  </si>
  <si>
    <t>In periferia</t>
  </si>
  <si>
    <t>Indice di dimensione (id)</t>
  </si>
  <si>
    <t>Condizioni</t>
  </si>
  <si>
    <t>Pianta sana, vigorosa, solitaria ed esemplare</t>
  </si>
  <si>
    <t>Pianta sana, vigorosa, in filare</t>
  </si>
  <si>
    <t>Pianta sana, media vigoria, solitaria od esemplare</t>
  </si>
  <si>
    <t>Pianta sana, media vigoria, in filare</t>
  </si>
  <si>
    <t>Pianta sana, media vigoria, in gruppo</t>
  </si>
  <si>
    <t>Pianta poco vigorosa, a fine ciclo vegetativo, in filare</t>
  </si>
  <si>
    <t>Pianta poco vigorosa, a fine ciclo vegetativo o malformata, in gruppo o solitaria</t>
  </si>
  <si>
    <t>Pianta senza vigore, malata</t>
  </si>
  <si>
    <t>Pianta senza o con scarsissimo vigore</t>
  </si>
  <si>
    <t>Al centro della città</t>
  </si>
  <si>
    <t>In zona rurale</t>
  </si>
  <si>
    <t>In media periferia</t>
  </si>
  <si>
    <t>In parchi esterni</t>
  </si>
  <si>
    <t>Circonferenza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</si>
</sst>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7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C00000"/>
      </left>
      <right style="thick">
        <color rgb="FFC00000"/>
      </right>
      <top style="thin">
        <color indexed="64"/>
      </top>
      <bottom style="thin">
        <color indexed="64"/>
      </bottom>
      <diagonal/>
    </border>
    <border>
      <left style="thick">
        <color rgb="FFC00000"/>
      </left>
      <right style="thick">
        <color rgb="FFC00000"/>
      </right>
      <top style="thin">
        <color indexed="64"/>
      </top>
      <bottom style="thick">
        <color rgb="FFC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/>
      <top style="thick">
        <color rgb="FFC00000"/>
      </top>
      <bottom style="thin">
        <color indexed="64"/>
      </bottom>
      <diagonal/>
    </border>
    <border>
      <left/>
      <right style="thick">
        <color rgb="FFC00000"/>
      </right>
      <top style="thick">
        <color rgb="FFC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C0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C00000"/>
      </right>
      <top style="thin">
        <color indexed="64"/>
      </top>
      <bottom style="thin">
        <color indexed="64"/>
      </bottom>
      <diagonal/>
    </border>
    <border>
      <left style="thick">
        <color rgb="FFC00000"/>
      </left>
      <right/>
      <top style="thin">
        <color indexed="64"/>
      </top>
      <bottom style="thick">
        <color rgb="FFC00000"/>
      </bottom>
      <diagonal/>
    </border>
    <border>
      <left/>
      <right style="thick">
        <color rgb="FFC00000"/>
      </right>
      <top style="thin">
        <color indexed="64"/>
      </top>
      <bottom style="thick">
        <color rgb="FFC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rgb="FFC00000"/>
      </left>
      <right style="thin">
        <color indexed="64"/>
      </right>
      <top style="thick">
        <color rgb="FFC00000"/>
      </top>
      <bottom style="thick">
        <color rgb="FFC00000"/>
      </bottom>
      <diagonal/>
    </border>
    <border>
      <left style="thin">
        <color indexed="64"/>
      </left>
      <right style="thin">
        <color indexed="64"/>
      </right>
      <top style="thick">
        <color rgb="FFC00000"/>
      </top>
      <bottom style="thick">
        <color rgb="FFC00000"/>
      </bottom>
      <diagonal/>
    </border>
    <border>
      <left style="thin">
        <color indexed="64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C00000"/>
      </left>
      <right/>
      <top style="thick">
        <color rgb="FFC00000"/>
      </top>
      <bottom style="thick">
        <color rgb="FFC00000"/>
      </bottom>
      <diagonal/>
    </border>
    <border>
      <left/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 style="thick">
        <color rgb="FFC00000"/>
      </right>
      <top/>
      <bottom style="thick">
        <color rgb="FFC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C00000"/>
      </left>
      <right style="thick">
        <color rgb="FFC00000"/>
      </right>
      <top/>
      <bottom/>
      <diagonal/>
    </border>
    <border>
      <left style="thick">
        <color rgb="FFC00000"/>
      </left>
      <right style="thick">
        <color rgb="FFC00000"/>
      </right>
      <top/>
      <bottom style="thick">
        <color rgb="FFC00000"/>
      </bottom>
      <diagonal/>
    </border>
    <border>
      <left style="thick">
        <color rgb="FFC00000"/>
      </left>
      <right style="medium">
        <color indexed="64"/>
      </right>
      <top style="thick">
        <color rgb="FFC00000"/>
      </top>
      <bottom style="thick">
        <color rgb="FFC00000"/>
      </bottom>
      <diagonal/>
    </border>
    <border>
      <left style="thin">
        <color indexed="64"/>
      </left>
      <right style="thick">
        <color rgb="FFC00000"/>
      </right>
      <top/>
      <bottom style="thick">
        <color rgb="FFC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rgb="FFC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thick">
        <color rgb="FFC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C00000"/>
      </left>
      <right style="medium">
        <color indexed="64"/>
      </right>
      <top style="thin">
        <color indexed="64"/>
      </top>
      <bottom style="thick">
        <color rgb="FFC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rgb="FFC00000"/>
      </left>
      <right style="medium">
        <color indexed="64"/>
      </right>
      <top style="thick">
        <color rgb="FFC00000"/>
      </top>
      <bottom style="thin">
        <color indexed="64"/>
      </bottom>
      <diagonal/>
    </border>
    <border>
      <left style="thick">
        <color rgb="FFC00000"/>
      </left>
      <right style="medium">
        <color indexed="64"/>
      </right>
      <top style="thick">
        <color rgb="FFC00000"/>
      </top>
      <bottom/>
      <diagonal/>
    </border>
    <border>
      <left style="thick">
        <color rgb="FFC00000"/>
      </left>
      <right style="thin">
        <color indexed="64"/>
      </right>
      <top style="thick">
        <color rgb="FFC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C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rgb="FFC00000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0" borderId="3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/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7" xfId="0" applyBorder="1"/>
    <xf numFmtId="0" fontId="0" fillId="0" borderId="38" xfId="0" applyBorder="1"/>
    <xf numFmtId="0" fontId="0" fillId="0" borderId="30" xfId="0" applyBorder="1"/>
    <xf numFmtId="0" fontId="0" fillId="0" borderId="39" xfId="0" applyBorder="1" applyAlignment="1">
      <alignment horizontal="center"/>
    </xf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8" xfId="0" applyBorder="1" applyAlignment="1">
      <alignment horizontal="center"/>
    </xf>
    <xf numFmtId="0" fontId="0" fillId="0" borderId="44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0" fillId="0" borderId="1" xfId="0" quotePrefix="1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164" fontId="0" fillId="3" borderId="58" xfId="0" applyNumberFormat="1" applyFill="1" applyBorder="1" applyAlignment="1" applyProtection="1">
      <alignment horizontal="center" vertical="center"/>
      <protection locked="0"/>
    </xf>
    <xf numFmtId="0" fontId="0" fillId="3" borderId="59" xfId="0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2" fontId="12" fillId="0" borderId="1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2" fontId="13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14" fillId="0" borderId="0" xfId="0" applyFont="1"/>
    <xf numFmtId="0" fontId="15" fillId="0" borderId="1" xfId="0" applyFont="1" applyBorder="1" applyAlignment="1">
      <alignment horizontal="center" vertical="top" wrapText="1"/>
    </xf>
    <xf numFmtId="0" fontId="16" fillId="10" borderId="1" xfId="0" applyFont="1" applyFill="1" applyBorder="1" applyAlignment="1">
      <alignment horizontal="center" vertical="top" wrapText="1"/>
    </xf>
    <xf numFmtId="2" fontId="16" fillId="10" borderId="1" xfId="0" applyNumberFormat="1" applyFont="1" applyFill="1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2" borderId="17" xfId="0" applyNumberFormat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5" xfId="0" applyBorder="1" applyAlignment="1" applyProtection="1">
      <alignment vertical="center" wrapText="1"/>
    </xf>
    <xf numFmtId="2" fontId="0" fillId="3" borderId="60" xfId="0" applyNumberFormat="1" applyFill="1" applyBorder="1" applyAlignment="1" applyProtection="1">
      <alignment horizontal="center" vertical="center"/>
    </xf>
    <xf numFmtId="2" fontId="0" fillId="3" borderId="61" xfId="0" applyNumberFormat="1" applyFill="1" applyBorder="1" applyAlignment="1" applyProtection="1">
      <alignment horizontal="center" vertical="center"/>
    </xf>
    <xf numFmtId="2" fontId="0" fillId="3" borderId="63" xfId="0" applyNumberFormat="1" applyFill="1" applyBorder="1" applyAlignment="1" applyProtection="1">
      <alignment horizontal="center" vertical="center"/>
    </xf>
    <xf numFmtId="2" fontId="10" fillId="3" borderId="61" xfId="0" applyNumberFormat="1" applyFont="1" applyFill="1" applyBorder="1" applyAlignment="1" applyProtection="1">
      <alignment horizontal="center" vertical="center"/>
    </xf>
    <xf numFmtId="9" fontId="4" fillId="3" borderId="64" xfId="1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0" fillId="0" borderId="20" xfId="0" applyBorder="1" applyAlignment="1" applyProtection="1">
      <alignment horizontal="center" vertical="center"/>
    </xf>
    <xf numFmtId="0" fontId="1" fillId="7" borderId="3" xfId="0" applyFont="1" applyFill="1" applyBorder="1" applyAlignment="1" applyProtection="1">
      <alignment horizontal="right" vertical="center"/>
    </xf>
    <xf numFmtId="164" fontId="1" fillId="7" borderId="20" xfId="0" applyNumberFormat="1" applyFont="1" applyFill="1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0" fillId="0" borderId="29" xfId="0" applyBorder="1" applyAlignment="1" applyProtection="1">
      <alignment horizontal="center" vertical="center"/>
    </xf>
    <xf numFmtId="0" fontId="0" fillId="0" borderId="55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left" vertical="center"/>
    </xf>
    <xf numFmtId="0" fontId="0" fillId="0" borderId="1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0" fillId="2" borderId="27" xfId="0" applyFill="1" applyBorder="1" applyAlignment="1" applyProtection="1">
      <alignment horizontal="center" vertical="center"/>
      <protection locked="0"/>
    </xf>
    <xf numFmtId="0" fontId="0" fillId="2" borderId="28" xfId="0" applyFill="1" applyBorder="1" applyAlignment="1" applyProtection="1">
      <alignment horizontal="center" vertical="center"/>
      <protection locked="0"/>
    </xf>
    <xf numFmtId="0" fontId="7" fillId="6" borderId="30" xfId="0" applyFont="1" applyFill="1" applyBorder="1" applyAlignment="1" applyProtection="1">
      <alignment horizontal="right" vertical="center"/>
    </xf>
    <xf numFmtId="0" fontId="7" fillId="6" borderId="31" xfId="0" applyFont="1" applyFill="1" applyBorder="1" applyAlignment="1" applyProtection="1">
      <alignment horizontal="right" vertical="center"/>
    </xf>
    <xf numFmtId="0" fontId="7" fillId="6" borderId="32" xfId="0" applyFont="1" applyFill="1" applyBorder="1" applyAlignment="1" applyProtection="1">
      <alignment horizontal="right" vertical="center"/>
    </xf>
    <xf numFmtId="164" fontId="7" fillId="6" borderId="33" xfId="0" applyNumberFormat="1" applyFont="1" applyFill="1" applyBorder="1" applyAlignment="1" applyProtection="1">
      <alignment horizontal="center" vertical="center"/>
    </xf>
    <xf numFmtId="164" fontId="7" fillId="6" borderId="34" xfId="0" applyNumberFormat="1" applyFont="1" applyFill="1" applyBorder="1" applyAlignment="1" applyProtection="1">
      <alignment horizontal="center" vertical="center"/>
    </xf>
    <xf numFmtId="164" fontId="7" fillId="6" borderId="35" xfId="0" applyNumberFormat="1" applyFon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left" vertical="center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5" fillId="5" borderId="9" xfId="0" applyFont="1" applyFill="1" applyBorder="1" applyAlignment="1" applyProtection="1">
      <alignment horizontal="center" vertical="center"/>
    </xf>
    <xf numFmtId="0" fontId="5" fillId="5" borderId="10" xfId="0" applyFont="1" applyFill="1" applyBorder="1" applyAlignment="1" applyProtection="1">
      <alignment horizontal="center" vertical="center"/>
    </xf>
    <xf numFmtId="0" fontId="5" fillId="5" borderId="11" xfId="0" applyFont="1" applyFill="1" applyBorder="1" applyAlignment="1" applyProtection="1">
      <alignment horizontal="center" vertical="center"/>
    </xf>
    <xf numFmtId="0" fontId="0" fillId="0" borderId="12" xfId="0" applyBorder="1" applyAlignment="1" applyProtection="1">
      <alignment horizontal="left" vertical="center"/>
    </xf>
    <xf numFmtId="0" fontId="0" fillId="0" borderId="13" xfId="0" applyBorder="1" applyAlignment="1" applyProtection="1">
      <alignment horizontal="left" vertical="center"/>
    </xf>
    <xf numFmtId="0" fontId="0" fillId="0" borderId="14" xfId="0" applyBorder="1" applyAlignment="1" applyProtection="1">
      <alignment horizontal="left" vertical="center"/>
    </xf>
    <xf numFmtId="0" fontId="0" fillId="0" borderId="52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0" fillId="4" borderId="48" xfId="0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0" fontId="0" fillId="2" borderId="48" xfId="0" applyFill="1" applyBorder="1" applyAlignment="1" applyProtection="1">
      <alignment horizontal="center" vertical="center"/>
      <protection locked="0"/>
    </xf>
    <xf numFmtId="0" fontId="0" fillId="2" borderId="49" xfId="0" applyFill="1" applyBorder="1" applyAlignment="1" applyProtection="1">
      <alignment horizontal="center" vertical="center"/>
      <protection locked="0"/>
    </xf>
    <xf numFmtId="164" fontId="7" fillId="6" borderId="56" xfId="0" applyNumberFormat="1" applyFont="1" applyFill="1" applyBorder="1" applyAlignment="1" applyProtection="1">
      <alignment horizontal="center" vertical="center"/>
    </xf>
    <xf numFmtId="0" fontId="0" fillId="7" borderId="48" xfId="0" applyFill="1" applyBorder="1" applyAlignment="1" applyProtection="1">
      <alignment horizontal="center" vertical="center" wrapText="1"/>
      <protection locked="0"/>
    </xf>
    <xf numFmtId="0" fontId="0" fillId="7" borderId="49" xfId="0" applyFill="1" applyBorder="1" applyAlignment="1" applyProtection="1">
      <alignment horizontal="center" vertical="center" wrapText="1"/>
      <protection locked="0"/>
    </xf>
    <xf numFmtId="0" fontId="0" fillId="2" borderId="50" xfId="0" applyFill="1" applyBorder="1" applyAlignment="1" applyProtection="1">
      <alignment horizontal="center" vertical="center" wrapText="1"/>
      <protection locked="0"/>
    </xf>
    <xf numFmtId="0" fontId="0" fillId="2" borderId="51" xfId="0" applyFill="1" applyBorder="1" applyAlignment="1" applyProtection="1">
      <alignment horizontal="center" vertical="center" wrapText="1"/>
      <protection locked="0"/>
    </xf>
    <xf numFmtId="0" fontId="9" fillId="2" borderId="21" xfId="0" applyFont="1" applyFill="1" applyBorder="1" applyAlignment="1" applyProtection="1">
      <alignment horizontal="center" vertical="center"/>
      <protection locked="0"/>
    </xf>
    <xf numFmtId="0" fontId="9" fillId="2" borderId="53" xfId="0" applyFont="1" applyFill="1" applyBorder="1" applyAlignment="1" applyProtection="1">
      <alignment horizontal="center" vertical="center"/>
      <protection locked="0"/>
    </xf>
    <xf numFmtId="0" fontId="9" fillId="2" borderId="54" xfId="0" applyFont="1" applyFill="1" applyBorder="1" applyAlignment="1" applyProtection="1">
      <alignment horizontal="center" vertical="center"/>
      <protection locked="0"/>
    </xf>
    <xf numFmtId="0" fontId="0" fillId="2" borderId="48" xfId="0" applyFill="1" applyBorder="1" applyAlignment="1" applyProtection="1">
      <alignment horizontal="center" vertical="center" wrapText="1"/>
      <protection locked="0"/>
    </xf>
    <xf numFmtId="0" fontId="0" fillId="2" borderId="49" xfId="0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 applyProtection="1">
      <alignment horizontal="right" vertical="center"/>
    </xf>
    <xf numFmtId="0" fontId="7" fillId="2" borderId="31" xfId="0" applyFont="1" applyFill="1" applyBorder="1" applyAlignment="1" applyProtection="1">
      <alignment horizontal="right" vertical="center"/>
    </xf>
    <xf numFmtId="0" fontId="7" fillId="2" borderId="32" xfId="0" applyFont="1" applyFill="1" applyBorder="1" applyAlignment="1" applyProtection="1">
      <alignment horizontal="right" vertical="center"/>
    </xf>
    <xf numFmtId="164" fontId="7" fillId="2" borderId="65" xfId="0" applyNumberFormat="1" applyFont="1" applyFill="1" applyBorder="1" applyAlignment="1" applyProtection="1">
      <alignment horizontal="center" vertical="center"/>
    </xf>
    <xf numFmtId="164" fontId="7" fillId="2" borderId="66" xfId="0" applyNumberFormat="1" applyFont="1" applyFill="1" applyBorder="1" applyAlignment="1" applyProtection="1">
      <alignment horizontal="center" vertical="center"/>
    </xf>
    <xf numFmtId="164" fontId="7" fillId="2" borderId="67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right" vertical="center" wrapText="1"/>
    </xf>
    <xf numFmtId="0" fontId="10" fillId="0" borderId="1" xfId="0" applyFont="1" applyBorder="1" applyAlignment="1" applyProtection="1">
      <alignment horizontal="right" vertical="center" wrapText="1"/>
    </xf>
    <xf numFmtId="0" fontId="10" fillId="0" borderId="5" xfId="0" applyFont="1" applyBorder="1" applyAlignment="1" applyProtection="1">
      <alignment horizontal="right" vertical="center" wrapText="1"/>
    </xf>
    <xf numFmtId="0" fontId="0" fillId="9" borderId="52" xfId="0" applyFill="1" applyBorder="1" applyAlignment="1" applyProtection="1">
      <alignment horizontal="left" vertical="center"/>
    </xf>
    <xf numFmtId="0" fontId="0" fillId="9" borderId="6" xfId="0" applyFill="1" applyBorder="1" applyAlignment="1" applyProtection="1">
      <alignment horizontal="left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9" borderId="16" xfId="0" applyFill="1" applyBorder="1" applyAlignment="1" applyProtection="1">
      <alignment horizontal="center" vertical="center"/>
    </xf>
    <xf numFmtId="0" fontId="0" fillId="9" borderId="1" xfId="0" applyFill="1" applyBorder="1" applyAlignment="1" applyProtection="1">
      <alignment horizontal="center" vertical="center"/>
    </xf>
    <xf numFmtId="0" fontId="0" fillId="9" borderId="62" xfId="0" applyFill="1" applyBorder="1" applyAlignment="1" applyProtection="1">
      <alignment horizontal="center" vertical="center"/>
    </xf>
    <xf numFmtId="0" fontId="5" fillId="8" borderId="45" xfId="0" applyFont="1" applyFill="1" applyBorder="1" applyAlignment="1" applyProtection="1">
      <alignment horizontal="center" vertical="center"/>
    </xf>
    <xf numFmtId="0" fontId="5" fillId="8" borderId="46" xfId="0" applyFont="1" applyFill="1" applyBorder="1" applyAlignment="1" applyProtection="1">
      <alignment horizontal="center" vertical="center"/>
    </xf>
    <xf numFmtId="0" fontId="5" fillId="8" borderId="47" xfId="0" applyFont="1" applyFill="1" applyBorder="1" applyAlignment="1" applyProtection="1">
      <alignment horizontal="center" vertical="center"/>
    </xf>
    <xf numFmtId="0" fontId="0" fillId="0" borderId="57" xfId="0" applyBorder="1" applyAlignment="1" applyProtection="1">
      <alignment horizontal="left" vertical="center"/>
    </xf>
    <xf numFmtId="0" fontId="0" fillId="0" borderId="16" xfId="0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9" borderId="16" xfId="0" applyFill="1" applyBorder="1" applyAlignment="1" applyProtection="1">
      <alignment horizontal="left" vertical="center"/>
    </xf>
    <xf numFmtId="0" fontId="0" fillId="9" borderId="1" xfId="0" applyFill="1" applyBorder="1" applyAlignment="1" applyProtection="1">
      <alignment horizontal="left" vertical="center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left" vertical="center"/>
    </xf>
    <xf numFmtId="0" fontId="0" fillId="0" borderId="6" xfId="0" applyBorder="1" applyAlignment="1" applyProtection="1">
      <alignment horizontal="left" vertical="center"/>
    </xf>
    <xf numFmtId="0" fontId="0" fillId="0" borderId="7" xfId="0" applyBorder="1" applyAlignment="1" applyProtection="1">
      <alignment horizontal="left" vertical="center"/>
    </xf>
    <xf numFmtId="0" fontId="0" fillId="0" borderId="26" xfId="0" applyBorder="1" applyAlignment="1" applyProtection="1">
      <alignment horizontal="center" vertical="center" wrapText="1"/>
      <protection locked="0"/>
    </xf>
    <xf numFmtId="17" fontId="0" fillId="0" borderId="16" xfId="0" quotePrefix="1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6" xfId="0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FFABCD"/>
      <color rgb="FFFF5399"/>
      <color rgb="FFFF6A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B4F71-8EE9-4339-9437-C733A857B12E}">
  <sheetPr>
    <pageSetUpPr fitToPage="1"/>
  </sheetPr>
  <dimension ref="A1:F13"/>
  <sheetViews>
    <sheetView showGridLines="0" showRowColHeaders="0" showRuler="0" view="pageLayout" zoomScale="106" zoomScaleNormal="100" zoomScaleSheetLayoutView="250" zoomScalePageLayoutView="106" workbookViewId="0">
      <selection activeCell="D10" sqref="D10:E12"/>
    </sheetView>
  </sheetViews>
  <sheetFormatPr defaultRowHeight="12.75" x14ac:dyDescent="0.2"/>
  <cols>
    <col min="1" max="1" width="14.7109375" style="51" customWidth="1"/>
    <col min="2" max="2" width="9.140625" style="51"/>
    <col min="3" max="3" width="14.28515625" style="51" customWidth="1"/>
    <col min="4" max="4" width="21.7109375" style="51" customWidth="1"/>
    <col min="5" max="5" width="15.7109375" style="51" customWidth="1"/>
    <col min="6" max="6" width="19" style="51" customWidth="1"/>
    <col min="7" max="16384" width="9.140625" style="51"/>
  </cols>
  <sheetData>
    <row r="1" spans="1:6" ht="21.75" thickBot="1" x14ac:dyDescent="0.25">
      <c r="A1" s="81" t="s">
        <v>18</v>
      </c>
      <c r="B1" s="82"/>
      <c r="C1" s="82"/>
      <c r="D1" s="82"/>
      <c r="E1" s="82"/>
      <c r="F1" s="83"/>
    </row>
    <row r="2" spans="1:6" ht="24" customHeight="1" thickTop="1" x14ac:dyDescent="0.2">
      <c r="A2" s="84" t="s">
        <v>19</v>
      </c>
      <c r="B2" s="85"/>
      <c r="C2" s="85"/>
      <c r="D2" s="85"/>
      <c r="E2" s="86"/>
      <c r="F2" s="4"/>
    </row>
    <row r="3" spans="1:6" ht="24" customHeight="1" x14ac:dyDescent="0.2">
      <c r="A3" s="65" t="s">
        <v>20</v>
      </c>
      <c r="B3" s="66"/>
      <c r="C3" s="66"/>
      <c r="D3" s="66"/>
      <c r="E3" s="67"/>
      <c r="F3" s="5"/>
    </row>
    <row r="4" spans="1:6" ht="24" customHeight="1" x14ac:dyDescent="0.2">
      <c r="A4" s="65" t="s">
        <v>21</v>
      </c>
      <c r="B4" s="66"/>
      <c r="C4" s="66"/>
      <c r="D4" s="66"/>
      <c r="E4" s="67"/>
      <c r="F4" s="5"/>
    </row>
    <row r="5" spans="1:6" ht="24" customHeight="1" x14ac:dyDescent="0.2">
      <c r="A5" s="65" t="s">
        <v>22</v>
      </c>
      <c r="B5" s="66"/>
      <c r="C5" s="66"/>
      <c r="D5" s="66"/>
      <c r="E5" s="67"/>
      <c r="F5" s="5"/>
    </row>
    <row r="6" spans="1:6" ht="24" customHeight="1" thickBot="1" x14ac:dyDescent="0.25">
      <c r="A6" s="65" t="s">
        <v>23</v>
      </c>
      <c r="B6" s="66"/>
      <c r="C6" s="66"/>
      <c r="D6" s="66"/>
      <c r="E6" s="67"/>
      <c r="F6" s="6"/>
    </row>
    <row r="7" spans="1:6" ht="24" customHeight="1" thickTop="1" x14ac:dyDescent="0.2">
      <c r="A7" s="65" t="s">
        <v>24</v>
      </c>
      <c r="B7" s="66"/>
      <c r="C7" s="66"/>
      <c r="D7" s="66"/>
      <c r="E7" s="66"/>
      <c r="F7" s="58">
        <f>PRODUCT(F2+((F3+F4+F5+F6)*0.6))</f>
        <v>0</v>
      </c>
    </row>
    <row r="8" spans="1:6" ht="24" customHeight="1" thickBot="1" x14ac:dyDescent="0.25">
      <c r="A8" s="65" t="s">
        <v>25</v>
      </c>
      <c r="B8" s="66"/>
      <c r="C8" s="66"/>
      <c r="D8" s="76"/>
      <c r="E8" s="66"/>
      <c r="F8" s="59">
        <f>IF(F7&lt;76,((F7/2)*(F7/2)*3.14),((69.3*F7)-1087-(0.335*(F7*F7))))</f>
        <v>0</v>
      </c>
    </row>
    <row r="9" spans="1:6" ht="24" customHeight="1" thickTop="1" thickBot="1" x14ac:dyDescent="0.25">
      <c r="A9" s="65" t="s">
        <v>26</v>
      </c>
      <c r="B9" s="66"/>
      <c r="C9" s="67"/>
      <c r="D9" s="7">
        <v>65</v>
      </c>
      <c r="E9" s="60" t="s">
        <v>27</v>
      </c>
      <c r="F9" s="61">
        <f>PRODUCT(D9*F8)</f>
        <v>0</v>
      </c>
    </row>
    <row r="10" spans="1:6" ht="24" customHeight="1" thickTop="1" x14ac:dyDescent="0.2">
      <c r="A10" s="65" t="s">
        <v>28</v>
      </c>
      <c r="B10" s="66"/>
      <c r="C10" s="67"/>
      <c r="D10" s="77"/>
      <c r="E10" s="78"/>
      <c r="F10" s="62" t="e">
        <f>VLOOKUP(D10,'CTLA dati'!K1:L20,2,FALSE)</f>
        <v>#N/A</v>
      </c>
    </row>
    <row r="11" spans="1:6" ht="24" customHeight="1" x14ac:dyDescent="0.2">
      <c r="A11" s="65" t="s">
        <v>29</v>
      </c>
      <c r="B11" s="66"/>
      <c r="C11" s="67"/>
      <c r="D11" s="79"/>
      <c r="E11" s="80"/>
      <c r="F11" s="62" t="e">
        <f>VLOOKUP(D11,'CTLA dati'!N2:O11,2,FALSE)</f>
        <v>#N/A</v>
      </c>
    </row>
    <row r="12" spans="1:6" ht="24" customHeight="1" thickBot="1" x14ac:dyDescent="0.25">
      <c r="A12" s="65" t="s">
        <v>30</v>
      </c>
      <c r="B12" s="66"/>
      <c r="C12" s="67"/>
      <c r="D12" s="68"/>
      <c r="E12" s="69"/>
      <c r="F12" s="63" t="e">
        <f>VLOOKUP(D12,'CTLA dati'!H3:I8,2,FALSE)</f>
        <v>#N/A</v>
      </c>
    </row>
    <row r="13" spans="1:6" ht="29.25" customHeight="1" thickTop="1" thickBot="1" x14ac:dyDescent="0.25">
      <c r="A13" s="70" t="s">
        <v>31</v>
      </c>
      <c r="B13" s="71"/>
      <c r="C13" s="72"/>
      <c r="D13" s="73" t="e">
        <f>PRODUCT(F9*F10*F11*F12)</f>
        <v>#N/A</v>
      </c>
      <c r="E13" s="74"/>
      <c r="F13" s="75"/>
    </row>
  </sheetData>
  <sheetProtection algorithmName="SHA-512" hashValue="dbgHgCFozFW7zn4ImYo4iqMh79cX0P7w8lxgme4WTJLJnDEDlGOKVr2OIOq+TJfO+acVkwWGR19+91x1B4KVOg==" saltValue="+XFqpkuBngSE1TUtMQtfqQ==" spinCount="100000" sheet="1" objects="1" scenarios="1" selectLockedCells="1"/>
  <customSheetViews>
    <customSheetView guid="{1723E9C4-BB90-4199-9FEC-765C4E8E06FA}" showGridLines="0">
      <selection activeCell="F2" sqref="F2"/>
      <pageMargins left="0.7" right="0.7" top="0.75" bottom="0.75" header="0.3" footer="0.3"/>
    </customSheetView>
  </customSheetViews>
  <mergeCells count="17">
    <mergeCell ref="A6:E6"/>
    <mergeCell ref="A1:F1"/>
    <mergeCell ref="A2:E2"/>
    <mergeCell ref="A3:E3"/>
    <mergeCell ref="A4:E4"/>
    <mergeCell ref="A5:E5"/>
    <mergeCell ref="A12:C12"/>
    <mergeCell ref="D12:E12"/>
    <mergeCell ref="A13:C13"/>
    <mergeCell ref="D13:F13"/>
    <mergeCell ref="A7:E7"/>
    <mergeCell ref="A8:E8"/>
    <mergeCell ref="A9:C9"/>
    <mergeCell ref="A10:C10"/>
    <mergeCell ref="D10:E10"/>
    <mergeCell ref="A11:C11"/>
    <mergeCell ref="D11:E11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31F0530-3714-4191-AADA-10E860D94D2B}">
          <x14:formula1>
            <xm:f>'CTLA dati'!$H$3:$H$8</xm:f>
          </x14:formula1>
          <xm:sqref>D12:E12</xm:sqref>
        </x14:dataValidation>
        <x14:dataValidation type="list" allowBlank="1" showInputMessage="1" showErrorMessage="1" xr:uid="{D932A0CF-E051-41AF-8C2A-845D276EAA84}">
          <x14:formula1>
            <xm:f>'CTLA dati'!$N$2:$N$11</xm:f>
          </x14:formula1>
          <xm:sqref>D11:E11</xm:sqref>
        </x14:dataValidation>
        <x14:dataValidation type="list" allowBlank="1" showInputMessage="1" showErrorMessage="1" xr:uid="{1D31A68C-1267-4FD1-B811-21D4CBC4EE41}">
          <x14:formula1>
            <xm:f>'CTLA dati'!$K$1:$K$20</xm:f>
          </x14:formula1>
          <xm:sqref>D10:E10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5251C-E65D-43E1-A105-06D21A9FD64C}">
  <sheetPr>
    <pageSetUpPr fitToPage="1"/>
  </sheetPr>
  <dimension ref="A1:F22"/>
  <sheetViews>
    <sheetView showGridLines="0" showRowColHeaders="0" showRuler="0" view="pageLayout" zoomScale="106" zoomScaleNormal="100" zoomScalePageLayoutView="106" workbookViewId="0">
      <selection activeCell="D10" sqref="D10:E10"/>
    </sheetView>
  </sheetViews>
  <sheetFormatPr defaultRowHeight="12.75" x14ac:dyDescent="0.2"/>
  <cols>
    <col min="1" max="1" width="14.7109375" style="51" customWidth="1"/>
    <col min="2" max="2" width="9.140625" style="51"/>
    <col min="3" max="3" width="14.28515625" style="51" customWidth="1"/>
    <col min="4" max="4" width="21.7109375" style="51" customWidth="1"/>
    <col min="5" max="5" width="15.7109375" style="51" customWidth="1"/>
    <col min="6" max="6" width="19" style="51" customWidth="1"/>
    <col min="7" max="16384" width="9.140625" style="51"/>
  </cols>
  <sheetData>
    <row r="1" spans="1:6" ht="21.75" thickBot="1" x14ac:dyDescent="0.25">
      <c r="A1" s="81" t="s">
        <v>121</v>
      </c>
      <c r="B1" s="82"/>
      <c r="C1" s="82"/>
      <c r="D1" s="82"/>
      <c r="E1" s="82"/>
      <c r="F1" s="83"/>
    </row>
    <row r="2" spans="1:6" ht="21" customHeight="1" thickTop="1" x14ac:dyDescent="0.2">
      <c r="A2" s="84" t="s">
        <v>19</v>
      </c>
      <c r="B2" s="85"/>
      <c r="C2" s="85"/>
      <c r="D2" s="85"/>
      <c r="E2" s="86"/>
      <c r="F2" s="4"/>
    </row>
    <row r="3" spans="1:6" ht="21" customHeight="1" x14ac:dyDescent="0.2">
      <c r="A3" s="65" t="s">
        <v>20</v>
      </c>
      <c r="B3" s="66"/>
      <c r="C3" s="66"/>
      <c r="D3" s="66"/>
      <c r="E3" s="67"/>
      <c r="F3" s="5"/>
    </row>
    <row r="4" spans="1:6" ht="21" customHeight="1" x14ac:dyDescent="0.2">
      <c r="A4" s="65" t="s">
        <v>21</v>
      </c>
      <c r="B4" s="66"/>
      <c r="C4" s="66"/>
      <c r="D4" s="66"/>
      <c r="E4" s="67"/>
      <c r="F4" s="5"/>
    </row>
    <row r="5" spans="1:6" ht="21" customHeight="1" x14ac:dyDescent="0.2">
      <c r="A5" s="65" t="s">
        <v>22</v>
      </c>
      <c r="B5" s="66"/>
      <c r="C5" s="66"/>
      <c r="D5" s="66"/>
      <c r="E5" s="67"/>
      <c r="F5" s="5"/>
    </row>
    <row r="6" spans="1:6" ht="21" customHeight="1" thickBot="1" x14ac:dyDescent="0.25">
      <c r="A6" s="65" t="s">
        <v>23</v>
      </c>
      <c r="B6" s="66"/>
      <c r="C6" s="66"/>
      <c r="D6" s="66"/>
      <c r="E6" s="67"/>
      <c r="F6" s="6"/>
    </row>
    <row r="7" spans="1:6" ht="21" customHeight="1" thickTop="1" x14ac:dyDescent="0.2">
      <c r="A7" s="65" t="s">
        <v>24</v>
      </c>
      <c r="B7" s="66"/>
      <c r="C7" s="66"/>
      <c r="D7" s="66"/>
      <c r="E7" s="66"/>
      <c r="F7" s="58">
        <f>PRODUCT(F2+((F3+F4+F5+F6)*0.6))</f>
        <v>0</v>
      </c>
    </row>
    <row r="8" spans="1:6" ht="21" customHeight="1" thickBot="1" x14ac:dyDescent="0.25">
      <c r="A8" s="65" t="s">
        <v>25</v>
      </c>
      <c r="B8" s="66"/>
      <c r="C8" s="66"/>
      <c r="D8" s="76"/>
      <c r="E8" s="66"/>
      <c r="F8" s="59">
        <f>IF(F7&lt;76,((F7/2)*(F7/2)*3.14),((69.3*F7)-1087-(0.335*(F7*F7))))</f>
        <v>0</v>
      </c>
    </row>
    <row r="9" spans="1:6" ht="21" customHeight="1" thickTop="1" thickBot="1" x14ac:dyDescent="0.25">
      <c r="A9" s="65" t="s">
        <v>26</v>
      </c>
      <c r="B9" s="66"/>
      <c r="C9" s="67"/>
      <c r="D9" s="7">
        <v>25</v>
      </c>
      <c r="E9" s="60" t="s">
        <v>27</v>
      </c>
      <c r="F9" s="61">
        <f>PRODUCT(D9*F8)</f>
        <v>0</v>
      </c>
    </row>
    <row r="10" spans="1:6" ht="21" customHeight="1" thickTop="1" thickBot="1" x14ac:dyDescent="0.25">
      <c r="A10" s="65" t="s">
        <v>122</v>
      </c>
      <c r="B10" s="66"/>
      <c r="C10" s="67"/>
      <c r="D10" s="102"/>
      <c r="E10" s="103"/>
      <c r="F10" s="62" t="e">
        <f>VLOOKUP(D10,'CAVAT dati'!A2:C8,3,FALSE)</f>
        <v>#N/A</v>
      </c>
    </row>
    <row r="11" spans="1:6" ht="21" customHeight="1" thickTop="1" thickBot="1" x14ac:dyDescent="0.25">
      <c r="A11" s="65" t="s">
        <v>123</v>
      </c>
      <c r="B11" s="66"/>
      <c r="C11" s="67"/>
      <c r="D11" s="102"/>
      <c r="E11" s="103"/>
      <c r="F11" s="62" t="e">
        <f>VLOOKUP(D11,'CAVAT dati'!E2:F5,2,FALSE)</f>
        <v>#N/A</v>
      </c>
    </row>
    <row r="12" spans="1:6" ht="21" customHeight="1" thickTop="1" thickBot="1" x14ac:dyDescent="0.25">
      <c r="A12" s="65" t="s">
        <v>30</v>
      </c>
      <c r="B12" s="66"/>
      <c r="C12" s="67"/>
      <c r="D12" s="97"/>
      <c r="E12" s="98"/>
      <c r="F12" s="63" t="e">
        <f>VLOOKUP(D12,'CAVAT dati'!E9:F19,2,FALSE)</f>
        <v>#N/A</v>
      </c>
    </row>
    <row r="13" spans="1:6" ht="21" customHeight="1" thickTop="1" thickBot="1" x14ac:dyDescent="0.25">
      <c r="A13" s="87" t="s">
        <v>124</v>
      </c>
      <c r="B13" s="88"/>
      <c r="C13" s="89"/>
      <c r="D13" s="95"/>
      <c r="E13" s="96"/>
      <c r="F13" s="99"/>
    </row>
    <row r="14" spans="1:6" ht="21" customHeight="1" thickTop="1" thickBot="1" x14ac:dyDescent="0.25">
      <c r="A14" s="87" t="s">
        <v>125</v>
      </c>
      <c r="B14" s="88"/>
      <c r="C14" s="89"/>
      <c r="D14" s="95"/>
      <c r="E14" s="96"/>
      <c r="F14" s="100"/>
    </row>
    <row r="15" spans="1:6" ht="21" customHeight="1" thickTop="1" thickBot="1" x14ac:dyDescent="0.25">
      <c r="A15" s="87" t="s">
        <v>126</v>
      </c>
      <c r="B15" s="88"/>
      <c r="C15" s="89"/>
      <c r="D15" s="95"/>
      <c r="E15" s="96"/>
      <c r="F15" s="100"/>
    </row>
    <row r="16" spans="1:6" ht="21" customHeight="1" thickTop="1" thickBot="1" x14ac:dyDescent="0.25">
      <c r="A16" s="87" t="s">
        <v>127</v>
      </c>
      <c r="B16" s="88"/>
      <c r="C16" s="89"/>
      <c r="D16" s="95"/>
      <c r="E16" s="96"/>
      <c r="F16" s="100"/>
    </row>
    <row r="17" spans="1:6" ht="21" customHeight="1" thickTop="1" thickBot="1" x14ac:dyDescent="0.25">
      <c r="A17" s="87" t="s">
        <v>128</v>
      </c>
      <c r="B17" s="88"/>
      <c r="C17" s="89"/>
      <c r="D17" s="90"/>
      <c r="E17" s="91"/>
      <c r="F17" s="100"/>
    </row>
    <row r="18" spans="1:6" ht="21" customHeight="1" thickTop="1" thickBot="1" x14ac:dyDescent="0.25">
      <c r="A18" s="87" t="s">
        <v>129</v>
      </c>
      <c r="B18" s="88"/>
      <c r="C18" s="89"/>
      <c r="D18" s="90"/>
      <c r="E18" s="91"/>
      <c r="F18" s="100"/>
    </row>
    <row r="19" spans="1:6" ht="21" customHeight="1" thickTop="1" thickBot="1" x14ac:dyDescent="0.25">
      <c r="A19" s="87" t="s">
        <v>130</v>
      </c>
      <c r="B19" s="88"/>
      <c r="C19" s="89"/>
      <c r="D19" s="90"/>
      <c r="E19" s="91"/>
      <c r="F19" s="100"/>
    </row>
    <row r="20" spans="1:6" ht="21" customHeight="1" thickTop="1" thickBot="1" x14ac:dyDescent="0.25">
      <c r="A20" s="87" t="s">
        <v>131</v>
      </c>
      <c r="B20" s="88"/>
      <c r="C20" s="89"/>
      <c r="D20" s="90"/>
      <c r="E20" s="91"/>
      <c r="F20" s="101"/>
    </row>
    <row r="21" spans="1:6" ht="21" customHeight="1" thickTop="1" thickBot="1" x14ac:dyDescent="0.25">
      <c r="A21" s="87" t="s">
        <v>132</v>
      </c>
      <c r="B21" s="88"/>
      <c r="C21" s="89"/>
      <c r="D21" s="92"/>
      <c r="E21" s="93"/>
      <c r="F21" s="64" t="e">
        <f>VLOOKUP(D21,'CAVAT dati'!A11:B16,2,FALSE)</f>
        <v>#N/A</v>
      </c>
    </row>
    <row r="22" spans="1:6" ht="27" customHeight="1" thickTop="1" thickBot="1" x14ac:dyDescent="0.25">
      <c r="A22" s="70" t="s">
        <v>31</v>
      </c>
      <c r="B22" s="71"/>
      <c r="C22" s="72"/>
      <c r="D22" s="73" t="e">
        <f>PRODUCT(F9*F10*F11*F12*F13*F21)</f>
        <v>#N/A</v>
      </c>
      <c r="E22" s="74"/>
      <c r="F22" s="94"/>
    </row>
  </sheetData>
  <sheetProtection algorithmName="SHA-512" hashValue="q1uXrgPp7ysfaNC56PvCOGvdP6hE7RKWnJ0EFK6yBjQq0un5O7AJ2rXInuBeKY4KJKItimjV7OwN5ycaAfSLIA==" saltValue="eQWaVByxqqwG7wKrW0nPJA==" spinCount="100000" sheet="1" objects="1" scenarios="1" selectLockedCells="1"/>
  <customSheetViews>
    <customSheetView guid="{1723E9C4-BB90-4199-9FEC-765C4E8E06FA}" showGridLines="0">
      <selection activeCell="F5" sqref="F5"/>
      <pageMargins left="0.7" right="0.7" top="0.75" bottom="0.75" header="0.3" footer="0.3"/>
    </customSheetView>
  </customSheetViews>
  <mergeCells count="36">
    <mergeCell ref="A11:C11"/>
    <mergeCell ref="D11:E11"/>
    <mergeCell ref="A1:F1"/>
    <mergeCell ref="A2:E2"/>
    <mergeCell ref="A3:E3"/>
    <mergeCell ref="A4:E4"/>
    <mergeCell ref="A5:E5"/>
    <mergeCell ref="A6:E6"/>
    <mergeCell ref="A7:E7"/>
    <mergeCell ref="A8:E8"/>
    <mergeCell ref="A9:C9"/>
    <mergeCell ref="A10:C10"/>
    <mergeCell ref="D10:E10"/>
    <mergeCell ref="A19:C19"/>
    <mergeCell ref="D19:E19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20:C20"/>
    <mergeCell ref="D20:E20"/>
    <mergeCell ref="A21:C21"/>
    <mergeCell ref="D21:E21"/>
    <mergeCell ref="A22:C22"/>
    <mergeCell ref="D22:F22"/>
    <mergeCell ref="F13:F20"/>
  </mergeCells>
  <pageMargins left="0.7" right="0.7" top="0.75" bottom="0.75" header="0.3" footer="0.3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B4E3060D-AF02-4766-99B0-F6A5C16FB6BD}">
          <x14:formula1>
            <xm:f>'CAVAT dati'!$H$16:$H$24</xm:f>
          </x14:formula1>
          <xm:sqref>F13:F20</xm:sqref>
        </x14:dataValidation>
        <x14:dataValidation type="list" allowBlank="1" showInputMessage="1" showErrorMessage="1" xr:uid="{BE512221-85BB-4E2F-8FFE-CE63D18C6C9A}">
          <x14:formula1>
            <xm:f>'CAVAT dati'!$A$11:$A$16</xm:f>
          </x14:formula1>
          <xm:sqref>D21:E21</xm:sqref>
        </x14:dataValidation>
        <x14:dataValidation type="list" allowBlank="1" showInputMessage="1" showErrorMessage="1" xr:uid="{0F418FDE-DEFD-4EE9-ADB4-5FD4DC51E155}">
          <x14:formula1>
            <xm:f>'CAVAT dati'!$E$2:$E$5</xm:f>
          </x14:formula1>
          <xm:sqref>D11:E11</xm:sqref>
        </x14:dataValidation>
        <x14:dataValidation type="list" allowBlank="1" showInputMessage="1" showErrorMessage="1" xr:uid="{BAD338AA-B435-4F71-B2AA-B6FEEEE3A843}">
          <x14:formula1>
            <xm:f>'CAVAT dati'!$A$2:$A$8</xm:f>
          </x14:formula1>
          <xm:sqref>D10:E10</xm:sqref>
        </x14:dataValidation>
        <x14:dataValidation type="list" allowBlank="1" showInputMessage="1" showErrorMessage="1" xr:uid="{154561A9-8780-412B-9889-B39A73E56543}">
          <x14:formula1>
            <xm:f>'CAVAT dati'!$E$9:$E$19</xm:f>
          </x14:formula1>
          <xm:sqref>D12:E12</xm:sqref>
        </x14:dataValidation>
        <x14:dataValidation type="list" allowBlank="1" showInputMessage="1" showErrorMessage="1" xr:uid="{0050035A-8CD5-45DC-8929-D268423CD88E}">
          <x14:formula1>
            <xm:f>'CAVAT dati'!$H$2:$H$13</xm:f>
          </x14:formula1>
          <xm:sqref>D13:E16</xm:sqref>
        </x14:dataValidation>
        <x14:dataValidation type="list" allowBlank="1" showInputMessage="1" showErrorMessage="1" xr:uid="{58A563B3-6761-484D-AF10-44FC1A28E106}">
          <x14:formula1>
            <xm:f>'CAVAT dati'!$I$2:$I$8</xm:f>
          </x14:formula1>
          <xm:sqref>D17:E20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CCF6D-76F4-425A-8201-14838B590A72}">
  <dimension ref="A1:F17"/>
  <sheetViews>
    <sheetView showGridLines="0" showRowColHeaders="0" tabSelected="1" showRuler="0" view="pageLayout" zoomScale="170" zoomScaleNormal="100" zoomScalePageLayoutView="170" workbookViewId="0">
      <selection activeCell="F2" sqref="F2"/>
    </sheetView>
  </sheetViews>
  <sheetFormatPr defaultRowHeight="12.75" x14ac:dyDescent="0.2"/>
  <cols>
    <col min="1" max="1" width="14.7109375" style="51" customWidth="1"/>
    <col min="2" max="2" width="9.140625" style="51"/>
    <col min="3" max="3" width="14.28515625" style="51" customWidth="1"/>
    <col min="4" max="4" width="21.7109375" style="51" customWidth="1"/>
    <col min="5" max="5" width="15.7109375" style="51" customWidth="1"/>
    <col min="6" max="6" width="19" style="51" customWidth="1"/>
    <col min="7" max="256" width="9.140625" style="51"/>
    <col min="257" max="257" width="14.7109375" style="51" customWidth="1"/>
    <col min="258" max="258" width="9.140625" style="51"/>
    <col min="259" max="259" width="14.28515625" style="51" customWidth="1"/>
    <col min="260" max="260" width="21.7109375" style="51" customWidth="1"/>
    <col min="261" max="261" width="15.7109375" style="51" customWidth="1"/>
    <col min="262" max="262" width="19" style="51" customWidth="1"/>
    <col min="263" max="512" width="9.140625" style="51"/>
    <col min="513" max="513" width="14.7109375" style="51" customWidth="1"/>
    <col min="514" max="514" width="9.140625" style="51"/>
    <col min="515" max="515" width="14.28515625" style="51" customWidth="1"/>
    <col min="516" max="516" width="21.7109375" style="51" customWidth="1"/>
    <col min="517" max="517" width="15.7109375" style="51" customWidth="1"/>
    <col min="518" max="518" width="19" style="51" customWidth="1"/>
    <col min="519" max="768" width="9.140625" style="51"/>
    <col min="769" max="769" width="14.7109375" style="51" customWidth="1"/>
    <col min="770" max="770" width="9.140625" style="51"/>
    <col min="771" max="771" width="14.28515625" style="51" customWidth="1"/>
    <col min="772" max="772" width="21.7109375" style="51" customWidth="1"/>
    <col min="773" max="773" width="15.7109375" style="51" customWidth="1"/>
    <col min="774" max="774" width="19" style="51" customWidth="1"/>
    <col min="775" max="1024" width="9.140625" style="51"/>
    <col min="1025" max="1025" width="14.7109375" style="51" customWidth="1"/>
    <col min="1026" max="1026" width="9.140625" style="51"/>
    <col min="1027" max="1027" width="14.28515625" style="51" customWidth="1"/>
    <col min="1028" max="1028" width="21.7109375" style="51" customWidth="1"/>
    <col min="1029" max="1029" width="15.7109375" style="51" customWidth="1"/>
    <col min="1030" max="1030" width="19" style="51" customWidth="1"/>
    <col min="1031" max="1280" width="9.140625" style="51"/>
    <col min="1281" max="1281" width="14.7109375" style="51" customWidth="1"/>
    <col min="1282" max="1282" width="9.140625" style="51"/>
    <col min="1283" max="1283" width="14.28515625" style="51" customWidth="1"/>
    <col min="1284" max="1284" width="21.7109375" style="51" customWidth="1"/>
    <col min="1285" max="1285" width="15.7109375" style="51" customWidth="1"/>
    <col min="1286" max="1286" width="19" style="51" customWidth="1"/>
    <col min="1287" max="1536" width="9.140625" style="51"/>
    <col min="1537" max="1537" width="14.7109375" style="51" customWidth="1"/>
    <col min="1538" max="1538" width="9.140625" style="51"/>
    <col min="1539" max="1539" width="14.28515625" style="51" customWidth="1"/>
    <col min="1540" max="1540" width="21.7109375" style="51" customWidth="1"/>
    <col min="1541" max="1541" width="15.7109375" style="51" customWidth="1"/>
    <col min="1542" max="1542" width="19" style="51" customWidth="1"/>
    <col min="1543" max="1792" width="9.140625" style="51"/>
    <col min="1793" max="1793" width="14.7109375" style="51" customWidth="1"/>
    <col min="1794" max="1794" width="9.140625" style="51"/>
    <col min="1795" max="1795" width="14.28515625" style="51" customWidth="1"/>
    <col min="1796" max="1796" width="21.7109375" style="51" customWidth="1"/>
    <col min="1797" max="1797" width="15.7109375" style="51" customWidth="1"/>
    <col min="1798" max="1798" width="19" style="51" customWidth="1"/>
    <col min="1799" max="2048" width="9.140625" style="51"/>
    <col min="2049" max="2049" width="14.7109375" style="51" customWidth="1"/>
    <col min="2050" max="2050" width="9.140625" style="51"/>
    <col min="2051" max="2051" width="14.28515625" style="51" customWidth="1"/>
    <col min="2052" max="2052" width="21.7109375" style="51" customWidth="1"/>
    <col min="2053" max="2053" width="15.7109375" style="51" customWidth="1"/>
    <col min="2054" max="2054" width="19" style="51" customWidth="1"/>
    <col min="2055" max="2304" width="9.140625" style="51"/>
    <col min="2305" max="2305" width="14.7109375" style="51" customWidth="1"/>
    <col min="2306" max="2306" width="9.140625" style="51"/>
    <col min="2307" max="2307" width="14.28515625" style="51" customWidth="1"/>
    <col min="2308" max="2308" width="21.7109375" style="51" customWidth="1"/>
    <col min="2309" max="2309" width="15.7109375" style="51" customWidth="1"/>
    <col min="2310" max="2310" width="19" style="51" customWidth="1"/>
    <col min="2311" max="2560" width="9.140625" style="51"/>
    <col min="2561" max="2561" width="14.7109375" style="51" customWidth="1"/>
    <col min="2562" max="2562" width="9.140625" style="51"/>
    <col min="2563" max="2563" width="14.28515625" style="51" customWidth="1"/>
    <col min="2564" max="2564" width="21.7109375" style="51" customWidth="1"/>
    <col min="2565" max="2565" width="15.7109375" style="51" customWidth="1"/>
    <col min="2566" max="2566" width="19" style="51" customWidth="1"/>
    <col min="2567" max="2816" width="9.140625" style="51"/>
    <col min="2817" max="2817" width="14.7109375" style="51" customWidth="1"/>
    <col min="2818" max="2818" width="9.140625" style="51"/>
    <col min="2819" max="2819" width="14.28515625" style="51" customWidth="1"/>
    <col min="2820" max="2820" width="21.7109375" style="51" customWidth="1"/>
    <col min="2821" max="2821" width="15.7109375" style="51" customWidth="1"/>
    <col min="2822" max="2822" width="19" style="51" customWidth="1"/>
    <col min="2823" max="3072" width="9.140625" style="51"/>
    <col min="3073" max="3073" width="14.7109375" style="51" customWidth="1"/>
    <col min="3074" max="3074" width="9.140625" style="51"/>
    <col min="3075" max="3075" width="14.28515625" style="51" customWidth="1"/>
    <col min="3076" max="3076" width="21.7109375" style="51" customWidth="1"/>
    <col min="3077" max="3077" width="15.7109375" style="51" customWidth="1"/>
    <col min="3078" max="3078" width="19" style="51" customWidth="1"/>
    <col min="3079" max="3328" width="9.140625" style="51"/>
    <col min="3329" max="3329" width="14.7109375" style="51" customWidth="1"/>
    <col min="3330" max="3330" width="9.140625" style="51"/>
    <col min="3331" max="3331" width="14.28515625" style="51" customWidth="1"/>
    <col min="3332" max="3332" width="21.7109375" style="51" customWidth="1"/>
    <col min="3333" max="3333" width="15.7109375" style="51" customWidth="1"/>
    <col min="3334" max="3334" width="19" style="51" customWidth="1"/>
    <col min="3335" max="3584" width="9.140625" style="51"/>
    <col min="3585" max="3585" width="14.7109375" style="51" customWidth="1"/>
    <col min="3586" max="3586" width="9.140625" style="51"/>
    <col min="3587" max="3587" width="14.28515625" style="51" customWidth="1"/>
    <col min="3588" max="3588" width="21.7109375" style="51" customWidth="1"/>
    <col min="3589" max="3589" width="15.7109375" style="51" customWidth="1"/>
    <col min="3590" max="3590" width="19" style="51" customWidth="1"/>
    <col min="3591" max="3840" width="9.140625" style="51"/>
    <col min="3841" max="3841" width="14.7109375" style="51" customWidth="1"/>
    <col min="3842" max="3842" width="9.140625" style="51"/>
    <col min="3843" max="3843" width="14.28515625" style="51" customWidth="1"/>
    <col min="3844" max="3844" width="21.7109375" style="51" customWidth="1"/>
    <col min="3845" max="3845" width="15.7109375" style="51" customWidth="1"/>
    <col min="3846" max="3846" width="19" style="51" customWidth="1"/>
    <col min="3847" max="4096" width="9.140625" style="51"/>
    <col min="4097" max="4097" width="14.7109375" style="51" customWidth="1"/>
    <col min="4098" max="4098" width="9.140625" style="51"/>
    <col min="4099" max="4099" width="14.28515625" style="51" customWidth="1"/>
    <col min="4100" max="4100" width="21.7109375" style="51" customWidth="1"/>
    <col min="4101" max="4101" width="15.7109375" style="51" customWidth="1"/>
    <col min="4102" max="4102" width="19" style="51" customWidth="1"/>
    <col min="4103" max="4352" width="9.140625" style="51"/>
    <col min="4353" max="4353" width="14.7109375" style="51" customWidth="1"/>
    <col min="4354" max="4354" width="9.140625" style="51"/>
    <col min="4355" max="4355" width="14.28515625" style="51" customWidth="1"/>
    <col min="4356" max="4356" width="21.7109375" style="51" customWidth="1"/>
    <col min="4357" max="4357" width="15.7109375" style="51" customWidth="1"/>
    <col min="4358" max="4358" width="19" style="51" customWidth="1"/>
    <col min="4359" max="4608" width="9.140625" style="51"/>
    <col min="4609" max="4609" width="14.7109375" style="51" customWidth="1"/>
    <col min="4610" max="4610" width="9.140625" style="51"/>
    <col min="4611" max="4611" width="14.28515625" style="51" customWidth="1"/>
    <col min="4612" max="4612" width="21.7109375" style="51" customWidth="1"/>
    <col min="4613" max="4613" width="15.7109375" style="51" customWidth="1"/>
    <col min="4614" max="4614" width="19" style="51" customWidth="1"/>
    <col min="4615" max="4864" width="9.140625" style="51"/>
    <col min="4865" max="4865" width="14.7109375" style="51" customWidth="1"/>
    <col min="4866" max="4866" width="9.140625" style="51"/>
    <col min="4867" max="4867" width="14.28515625" style="51" customWidth="1"/>
    <col min="4868" max="4868" width="21.7109375" style="51" customWidth="1"/>
    <col min="4869" max="4869" width="15.7109375" style="51" customWidth="1"/>
    <col min="4870" max="4870" width="19" style="51" customWidth="1"/>
    <col min="4871" max="5120" width="9.140625" style="51"/>
    <col min="5121" max="5121" width="14.7109375" style="51" customWidth="1"/>
    <col min="5122" max="5122" width="9.140625" style="51"/>
    <col min="5123" max="5123" width="14.28515625" style="51" customWidth="1"/>
    <col min="5124" max="5124" width="21.7109375" style="51" customWidth="1"/>
    <col min="5125" max="5125" width="15.7109375" style="51" customWidth="1"/>
    <col min="5126" max="5126" width="19" style="51" customWidth="1"/>
    <col min="5127" max="5376" width="9.140625" style="51"/>
    <col min="5377" max="5377" width="14.7109375" style="51" customWidth="1"/>
    <col min="5378" max="5378" width="9.140625" style="51"/>
    <col min="5379" max="5379" width="14.28515625" style="51" customWidth="1"/>
    <col min="5380" max="5380" width="21.7109375" style="51" customWidth="1"/>
    <col min="5381" max="5381" width="15.7109375" style="51" customWidth="1"/>
    <col min="5382" max="5382" width="19" style="51" customWidth="1"/>
    <col min="5383" max="5632" width="9.140625" style="51"/>
    <col min="5633" max="5633" width="14.7109375" style="51" customWidth="1"/>
    <col min="5634" max="5634" width="9.140625" style="51"/>
    <col min="5635" max="5635" width="14.28515625" style="51" customWidth="1"/>
    <col min="5636" max="5636" width="21.7109375" style="51" customWidth="1"/>
    <col min="5637" max="5637" width="15.7109375" style="51" customWidth="1"/>
    <col min="5638" max="5638" width="19" style="51" customWidth="1"/>
    <col min="5639" max="5888" width="9.140625" style="51"/>
    <col min="5889" max="5889" width="14.7109375" style="51" customWidth="1"/>
    <col min="5890" max="5890" width="9.140625" style="51"/>
    <col min="5891" max="5891" width="14.28515625" style="51" customWidth="1"/>
    <col min="5892" max="5892" width="21.7109375" style="51" customWidth="1"/>
    <col min="5893" max="5893" width="15.7109375" style="51" customWidth="1"/>
    <col min="5894" max="5894" width="19" style="51" customWidth="1"/>
    <col min="5895" max="6144" width="9.140625" style="51"/>
    <col min="6145" max="6145" width="14.7109375" style="51" customWidth="1"/>
    <col min="6146" max="6146" width="9.140625" style="51"/>
    <col min="6147" max="6147" width="14.28515625" style="51" customWidth="1"/>
    <col min="6148" max="6148" width="21.7109375" style="51" customWidth="1"/>
    <col min="6149" max="6149" width="15.7109375" style="51" customWidth="1"/>
    <col min="6150" max="6150" width="19" style="51" customWidth="1"/>
    <col min="6151" max="6400" width="9.140625" style="51"/>
    <col min="6401" max="6401" width="14.7109375" style="51" customWidth="1"/>
    <col min="6402" max="6402" width="9.140625" style="51"/>
    <col min="6403" max="6403" width="14.28515625" style="51" customWidth="1"/>
    <col min="6404" max="6404" width="21.7109375" style="51" customWidth="1"/>
    <col min="6405" max="6405" width="15.7109375" style="51" customWidth="1"/>
    <col min="6406" max="6406" width="19" style="51" customWidth="1"/>
    <col min="6407" max="6656" width="9.140625" style="51"/>
    <col min="6657" max="6657" width="14.7109375" style="51" customWidth="1"/>
    <col min="6658" max="6658" width="9.140625" style="51"/>
    <col min="6659" max="6659" width="14.28515625" style="51" customWidth="1"/>
    <col min="6660" max="6660" width="21.7109375" style="51" customWidth="1"/>
    <col min="6661" max="6661" width="15.7109375" style="51" customWidth="1"/>
    <col min="6662" max="6662" width="19" style="51" customWidth="1"/>
    <col min="6663" max="6912" width="9.140625" style="51"/>
    <col min="6913" max="6913" width="14.7109375" style="51" customWidth="1"/>
    <col min="6914" max="6914" width="9.140625" style="51"/>
    <col min="6915" max="6915" width="14.28515625" style="51" customWidth="1"/>
    <col min="6916" max="6916" width="21.7109375" style="51" customWidth="1"/>
    <col min="6917" max="6917" width="15.7109375" style="51" customWidth="1"/>
    <col min="6918" max="6918" width="19" style="51" customWidth="1"/>
    <col min="6919" max="7168" width="9.140625" style="51"/>
    <col min="7169" max="7169" width="14.7109375" style="51" customWidth="1"/>
    <col min="7170" max="7170" width="9.140625" style="51"/>
    <col min="7171" max="7171" width="14.28515625" style="51" customWidth="1"/>
    <col min="7172" max="7172" width="21.7109375" style="51" customWidth="1"/>
    <col min="7173" max="7173" width="15.7109375" style="51" customWidth="1"/>
    <col min="7174" max="7174" width="19" style="51" customWidth="1"/>
    <col min="7175" max="7424" width="9.140625" style="51"/>
    <col min="7425" max="7425" width="14.7109375" style="51" customWidth="1"/>
    <col min="7426" max="7426" width="9.140625" style="51"/>
    <col min="7427" max="7427" width="14.28515625" style="51" customWidth="1"/>
    <col min="7428" max="7428" width="21.7109375" style="51" customWidth="1"/>
    <col min="7429" max="7429" width="15.7109375" style="51" customWidth="1"/>
    <col min="7430" max="7430" width="19" style="51" customWidth="1"/>
    <col min="7431" max="7680" width="9.140625" style="51"/>
    <col min="7681" max="7681" width="14.7109375" style="51" customWidth="1"/>
    <col min="7682" max="7682" width="9.140625" style="51"/>
    <col min="7683" max="7683" width="14.28515625" style="51" customWidth="1"/>
    <col min="7684" max="7684" width="21.7109375" style="51" customWidth="1"/>
    <col min="7685" max="7685" width="15.7109375" style="51" customWidth="1"/>
    <col min="7686" max="7686" width="19" style="51" customWidth="1"/>
    <col min="7687" max="7936" width="9.140625" style="51"/>
    <col min="7937" max="7937" width="14.7109375" style="51" customWidth="1"/>
    <col min="7938" max="7938" width="9.140625" style="51"/>
    <col min="7939" max="7939" width="14.28515625" style="51" customWidth="1"/>
    <col min="7940" max="7940" width="21.7109375" style="51" customWidth="1"/>
    <col min="7941" max="7941" width="15.7109375" style="51" customWidth="1"/>
    <col min="7942" max="7942" width="19" style="51" customWidth="1"/>
    <col min="7943" max="8192" width="9.140625" style="51"/>
    <col min="8193" max="8193" width="14.7109375" style="51" customWidth="1"/>
    <col min="8194" max="8194" width="9.140625" style="51"/>
    <col min="8195" max="8195" width="14.28515625" style="51" customWidth="1"/>
    <col min="8196" max="8196" width="21.7109375" style="51" customWidth="1"/>
    <col min="8197" max="8197" width="15.7109375" style="51" customWidth="1"/>
    <col min="8198" max="8198" width="19" style="51" customWidth="1"/>
    <col min="8199" max="8448" width="9.140625" style="51"/>
    <col min="8449" max="8449" width="14.7109375" style="51" customWidth="1"/>
    <col min="8450" max="8450" width="9.140625" style="51"/>
    <col min="8451" max="8451" width="14.28515625" style="51" customWidth="1"/>
    <col min="8452" max="8452" width="21.7109375" style="51" customWidth="1"/>
    <col min="8453" max="8453" width="15.7109375" style="51" customWidth="1"/>
    <col min="8454" max="8454" width="19" style="51" customWidth="1"/>
    <col min="8455" max="8704" width="9.140625" style="51"/>
    <col min="8705" max="8705" width="14.7109375" style="51" customWidth="1"/>
    <col min="8706" max="8706" width="9.140625" style="51"/>
    <col min="8707" max="8707" width="14.28515625" style="51" customWidth="1"/>
    <col min="8708" max="8708" width="21.7109375" style="51" customWidth="1"/>
    <col min="8709" max="8709" width="15.7109375" style="51" customWidth="1"/>
    <col min="8710" max="8710" width="19" style="51" customWidth="1"/>
    <col min="8711" max="8960" width="9.140625" style="51"/>
    <col min="8961" max="8961" width="14.7109375" style="51" customWidth="1"/>
    <col min="8962" max="8962" width="9.140625" style="51"/>
    <col min="8963" max="8963" width="14.28515625" style="51" customWidth="1"/>
    <col min="8964" max="8964" width="21.7109375" style="51" customWidth="1"/>
    <col min="8965" max="8965" width="15.7109375" style="51" customWidth="1"/>
    <col min="8966" max="8966" width="19" style="51" customWidth="1"/>
    <col min="8967" max="9216" width="9.140625" style="51"/>
    <col min="9217" max="9217" width="14.7109375" style="51" customWidth="1"/>
    <col min="9218" max="9218" width="9.140625" style="51"/>
    <col min="9219" max="9219" width="14.28515625" style="51" customWidth="1"/>
    <col min="9220" max="9220" width="21.7109375" style="51" customWidth="1"/>
    <col min="9221" max="9221" width="15.7109375" style="51" customWidth="1"/>
    <col min="9222" max="9222" width="19" style="51" customWidth="1"/>
    <col min="9223" max="9472" width="9.140625" style="51"/>
    <col min="9473" max="9473" width="14.7109375" style="51" customWidth="1"/>
    <col min="9474" max="9474" width="9.140625" style="51"/>
    <col min="9475" max="9475" width="14.28515625" style="51" customWidth="1"/>
    <col min="9476" max="9476" width="21.7109375" style="51" customWidth="1"/>
    <col min="9477" max="9477" width="15.7109375" style="51" customWidth="1"/>
    <col min="9478" max="9478" width="19" style="51" customWidth="1"/>
    <col min="9479" max="9728" width="9.140625" style="51"/>
    <col min="9729" max="9729" width="14.7109375" style="51" customWidth="1"/>
    <col min="9730" max="9730" width="9.140625" style="51"/>
    <col min="9731" max="9731" width="14.28515625" style="51" customWidth="1"/>
    <col min="9732" max="9732" width="21.7109375" style="51" customWidth="1"/>
    <col min="9733" max="9733" width="15.7109375" style="51" customWidth="1"/>
    <col min="9734" max="9734" width="19" style="51" customWidth="1"/>
    <col min="9735" max="9984" width="9.140625" style="51"/>
    <col min="9985" max="9985" width="14.7109375" style="51" customWidth="1"/>
    <col min="9986" max="9986" width="9.140625" style="51"/>
    <col min="9987" max="9987" width="14.28515625" style="51" customWidth="1"/>
    <col min="9988" max="9988" width="21.7109375" style="51" customWidth="1"/>
    <col min="9989" max="9989" width="15.7109375" style="51" customWidth="1"/>
    <col min="9990" max="9990" width="19" style="51" customWidth="1"/>
    <col min="9991" max="10240" width="9.140625" style="51"/>
    <col min="10241" max="10241" width="14.7109375" style="51" customWidth="1"/>
    <col min="10242" max="10242" width="9.140625" style="51"/>
    <col min="10243" max="10243" width="14.28515625" style="51" customWidth="1"/>
    <col min="10244" max="10244" width="21.7109375" style="51" customWidth="1"/>
    <col min="10245" max="10245" width="15.7109375" style="51" customWidth="1"/>
    <col min="10246" max="10246" width="19" style="51" customWidth="1"/>
    <col min="10247" max="10496" width="9.140625" style="51"/>
    <col min="10497" max="10497" width="14.7109375" style="51" customWidth="1"/>
    <col min="10498" max="10498" width="9.140625" style="51"/>
    <col min="10499" max="10499" width="14.28515625" style="51" customWidth="1"/>
    <col min="10500" max="10500" width="21.7109375" style="51" customWidth="1"/>
    <col min="10501" max="10501" width="15.7109375" style="51" customWidth="1"/>
    <col min="10502" max="10502" width="19" style="51" customWidth="1"/>
    <col min="10503" max="10752" width="9.140625" style="51"/>
    <col min="10753" max="10753" width="14.7109375" style="51" customWidth="1"/>
    <col min="10754" max="10754" width="9.140625" style="51"/>
    <col min="10755" max="10755" width="14.28515625" style="51" customWidth="1"/>
    <col min="10756" max="10756" width="21.7109375" style="51" customWidth="1"/>
    <col min="10757" max="10757" width="15.7109375" style="51" customWidth="1"/>
    <col min="10758" max="10758" width="19" style="51" customWidth="1"/>
    <col min="10759" max="11008" width="9.140625" style="51"/>
    <col min="11009" max="11009" width="14.7109375" style="51" customWidth="1"/>
    <col min="11010" max="11010" width="9.140625" style="51"/>
    <col min="11011" max="11011" width="14.28515625" style="51" customWidth="1"/>
    <col min="11012" max="11012" width="21.7109375" style="51" customWidth="1"/>
    <col min="11013" max="11013" width="15.7109375" style="51" customWidth="1"/>
    <col min="11014" max="11014" width="19" style="51" customWidth="1"/>
    <col min="11015" max="11264" width="9.140625" style="51"/>
    <col min="11265" max="11265" width="14.7109375" style="51" customWidth="1"/>
    <col min="11266" max="11266" width="9.140625" style="51"/>
    <col min="11267" max="11267" width="14.28515625" style="51" customWidth="1"/>
    <col min="11268" max="11268" width="21.7109375" style="51" customWidth="1"/>
    <col min="11269" max="11269" width="15.7109375" style="51" customWidth="1"/>
    <col min="11270" max="11270" width="19" style="51" customWidth="1"/>
    <col min="11271" max="11520" width="9.140625" style="51"/>
    <col min="11521" max="11521" width="14.7109375" style="51" customWidth="1"/>
    <col min="11522" max="11522" width="9.140625" style="51"/>
    <col min="11523" max="11523" width="14.28515625" style="51" customWidth="1"/>
    <col min="11524" max="11524" width="21.7109375" style="51" customWidth="1"/>
    <col min="11525" max="11525" width="15.7109375" style="51" customWidth="1"/>
    <col min="11526" max="11526" width="19" style="51" customWidth="1"/>
    <col min="11527" max="11776" width="9.140625" style="51"/>
    <col min="11777" max="11777" width="14.7109375" style="51" customWidth="1"/>
    <col min="11778" max="11778" width="9.140625" style="51"/>
    <col min="11779" max="11779" width="14.28515625" style="51" customWidth="1"/>
    <col min="11780" max="11780" width="21.7109375" style="51" customWidth="1"/>
    <col min="11781" max="11781" width="15.7109375" style="51" customWidth="1"/>
    <col min="11782" max="11782" width="19" style="51" customWidth="1"/>
    <col min="11783" max="12032" width="9.140625" style="51"/>
    <col min="12033" max="12033" width="14.7109375" style="51" customWidth="1"/>
    <col min="12034" max="12034" width="9.140625" style="51"/>
    <col min="12035" max="12035" width="14.28515625" style="51" customWidth="1"/>
    <col min="12036" max="12036" width="21.7109375" style="51" customWidth="1"/>
    <col min="12037" max="12037" width="15.7109375" style="51" customWidth="1"/>
    <col min="12038" max="12038" width="19" style="51" customWidth="1"/>
    <col min="12039" max="12288" width="9.140625" style="51"/>
    <col min="12289" max="12289" width="14.7109375" style="51" customWidth="1"/>
    <col min="12290" max="12290" width="9.140625" style="51"/>
    <col min="12291" max="12291" width="14.28515625" style="51" customWidth="1"/>
    <col min="12292" max="12292" width="21.7109375" style="51" customWidth="1"/>
    <col min="12293" max="12293" width="15.7109375" style="51" customWidth="1"/>
    <col min="12294" max="12294" width="19" style="51" customWidth="1"/>
    <col min="12295" max="12544" width="9.140625" style="51"/>
    <col min="12545" max="12545" width="14.7109375" style="51" customWidth="1"/>
    <col min="12546" max="12546" width="9.140625" style="51"/>
    <col min="12547" max="12547" width="14.28515625" style="51" customWidth="1"/>
    <col min="12548" max="12548" width="21.7109375" style="51" customWidth="1"/>
    <col min="12549" max="12549" width="15.7109375" style="51" customWidth="1"/>
    <col min="12550" max="12550" width="19" style="51" customWidth="1"/>
    <col min="12551" max="12800" width="9.140625" style="51"/>
    <col min="12801" max="12801" width="14.7109375" style="51" customWidth="1"/>
    <col min="12802" max="12802" width="9.140625" style="51"/>
    <col min="12803" max="12803" width="14.28515625" style="51" customWidth="1"/>
    <col min="12804" max="12804" width="21.7109375" style="51" customWidth="1"/>
    <col min="12805" max="12805" width="15.7109375" style="51" customWidth="1"/>
    <col min="12806" max="12806" width="19" style="51" customWidth="1"/>
    <col min="12807" max="13056" width="9.140625" style="51"/>
    <col min="13057" max="13057" width="14.7109375" style="51" customWidth="1"/>
    <col min="13058" max="13058" width="9.140625" style="51"/>
    <col min="13059" max="13059" width="14.28515625" style="51" customWidth="1"/>
    <col min="13060" max="13060" width="21.7109375" style="51" customWidth="1"/>
    <col min="13061" max="13061" width="15.7109375" style="51" customWidth="1"/>
    <col min="13062" max="13062" width="19" style="51" customWidth="1"/>
    <col min="13063" max="13312" width="9.140625" style="51"/>
    <col min="13313" max="13313" width="14.7109375" style="51" customWidth="1"/>
    <col min="13314" max="13314" width="9.140625" style="51"/>
    <col min="13315" max="13315" width="14.28515625" style="51" customWidth="1"/>
    <col min="13316" max="13316" width="21.7109375" style="51" customWidth="1"/>
    <col min="13317" max="13317" width="15.7109375" style="51" customWidth="1"/>
    <col min="13318" max="13318" width="19" style="51" customWidth="1"/>
    <col min="13319" max="13568" width="9.140625" style="51"/>
    <col min="13569" max="13569" width="14.7109375" style="51" customWidth="1"/>
    <col min="13570" max="13570" width="9.140625" style="51"/>
    <col min="13571" max="13571" width="14.28515625" style="51" customWidth="1"/>
    <col min="13572" max="13572" width="21.7109375" style="51" customWidth="1"/>
    <col min="13573" max="13573" width="15.7109375" style="51" customWidth="1"/>
    <col min="13574" max="13574" width="19" style="51" customWidth="1"/>
    <col min="13575" max="13824" width="9.140625" style="51"/>
    <col min="13825" max="13825" width="14.7109375" style="51" customWidth="1"/>
    <col min="13826" max="13826" width="9.140625" style="51"/>
    <col min="13827" max="13827" width="14.28515625" style="51" customWidth="1"/>
    <col min="13828" max="13828" width="21.7109375" style="51" customWidth="1"/>
    <col min="13829" max="13829" width="15.7109375" style="51" customWidth="1"/>
    <col min="13830" max="13830" width="19" style="51" customWidth="1"/>
    <col min="13831" max="14080" width="9.140625" style="51"/>
    <col min="14081" max="14081" width="14.7109375" style="51" customWidth="1"/>
    <col min="14082" max="14082" width="9.140625" style="51"/>
    <col min="14083" max="14083" width="14.28515625" style="51" customWidth="1"/>
    <col min="14084" max="14084" width="21.7109375" style="51" customWidth="1"/>
    <col min="14085" max="14085" width="15.7109375" style="51" customWidth="1"/>
    <col min="14086" max="14086" width="19" style="51" customWidth="1"/>
    <col min="14087" max="14336" width="9.140625" style="51"/>
    <col min="14337" max="14337" width="14.7109375" style="51" customWidth="1"/>
    <col min="14338" max="14338" width="9.140625" style="51"/>
    <col min="14339" max="14339" width="14.28515625" style="51" customWidth="1"/>
    <col min="14340" max="14340" width="21.7109375" style="51" customWidth="1"/>
    <col min="14341" max="14341" width="15.7109375" style="51" customWidth="1"/>
    <col min="14342" max="14342" width="19" style="51" customWidth="1"/>
    <col min="14343" max="14592" width="9.140625" style="51"/>
    <col min="14593" max="14593" width="14.7109375" style="51" customWidth="1"/>
    <col min="14594" max="14594" width="9.140625" style="51"/>
    <col min="14595" max="14595" width="14.28515625" style="51" customWidth="1"/>
    <col min="14596" max="14596" width="21.7109375" style="51" customWidth="1"/>
    <col min="14597" max="14597" width="15.7109375" style="51" customWidth="1"/>
    <col min="14598" max="14598" width="19" style="51" customWidth="1"/>
    <col min="14599" max="14848" width="9.140625" style="51"/>
    <col min="14849" max="14849" width="14.7109375" style="51" customWidth="1"/>
    <col min="14850" max="14850" width="9.140625" style="51"/>
    <col min="14851" max="14851" width="14.28515625" style="51" customWidth="1"/>
    <col min="14852" max="14852" width="21.7109375" style="51" customWidth="1"/>
    <col min="14853" max="14853" width="15.7109375" style="51" customWidth="1"/>
    <col min="14854" max="14854" width="19" style="51" customWidth="1"/>
    <col min="14855" max="15104" width="9.140625" style="51"/>
    <col min="15105" max="15105" width="14.7109375" style="51" customWidth="1"/>
    <col min="15106" max="15106" width="9.140625" style="51"/>
    <col min="15107" max="15107" width="14.28515625" style="51" customWidth="1"/>
    <col min="15108" max="15108" width="21.7109375" style="51" customWidth="1"/>
    <col min="15109" max="15109" width="15.7109375" style="51" customWidth="1"/>
    <col min="15110" max="15110" width="19" style="51" customWidth="1"/>
    <col min="15111" max="15360" width="9.140625" style="51"/>
    <col min="15361" max="15361" width="14.7109375" style="51" customWidth="1"/>
    <col min="15362" max="15362" width="9.140625" style="51"/>
    <col min="15363" max="15363" width="14.28515625" style="51" customWidth="1"/>
    <col min="15364" max="15364" width="21.7109375" style="51" customWidth="1"/>
    <col min="15365" max="15365" width="15.7109375" style="51" customWidth="1"/>
    <col min="15366" max="15366" width="19" style="51" customWidth="1"/>
    <col min="15367" max="15616" width="9.140625" style="51"/>
    <col min="15617" max="15617" width="14.7109375" style="51" customWidth="1"/>
    <col min="15618" max="15618" width="9.140625" style="51"/>
    <col min="15619" max="15619" width="14.28515625" style="51" customWidth="1"/>
    <col min="15620" max="15620" width="21.7109375" style="51" customWidth="1"/>
    <col min="15621" max="15621" width="15.7109375" style="51" customWidth="1"/>
    <col min="15622" max="15622" width="19" style="51" customWidth="1"/>
    <col min="15623" max="15872" width="9.140625" style="51"/>
    <col min="15873" max="15873" width="14.7109375" style="51" customWidth="1"/>
    <col min="15874" max="15874" width="9.140625" style="51"/>
    <col min="15875" max="15875" width="14.28515625" style="51" customWidth="1"/>
    <col min="15876" max="15876" width="21.7109375" style="51" customWidth="1"/>
    <col min="15877" max="15877" width="15.7109375" style="51" customWidth="1"/>
    <col min="15878" max="15878" width="19" style="51" customWidth="1"/>
    <col min="15879" max="16128" width="9.140625" style="51"/>
    <col min="16129" max="16129" width="14.7109375" style="51" customWidth="1"/>
    <col min="16130" max="16130" width="9.140625" style="51"/>
    <col min="16131" max="16131" width="14.28515625" style="51" customWidth="1"/>
    <col min="16132" max="16132" width="21.7109375" style="51" customWidth="1"/>
    <col min="16133" max="16133" width="15.7109375" style="51" customWidth="1"/>
    <col min="16134" max="16134" width="19" style="51" customWidth="1"/>
    <col min="16135" max="16384" width="9.140625" style="51"/>
  </cols>
  <sheetData>
    <row r="1" spans="1:6" ht="21.75" thickBot="1" x14ac:dyDescent="0.25">
      <c r="A1" s="122" t="s">
        <v>133</v>
      </c>
      <c r="B1" s="123"/>
      <c r="C1" s="123"/>
      <c r="D1" s="123"/>
      <c r="E1" s="123"/>
      <c r="F1" s="124"/>
    </row>
    <row r="2" spans="1:6" ht="21" customHeight="1" thickBot="1" x14ac:dyDescent="0.25">
      <c r="A2" s="84" t="s">
        <v>134</v>
      </c>
      <c r="B2" s="85"/>
      <c r="C2" s="85"/>
      <c r="D2" s="85"/>
      <c r="E2" s="125"/>
      <c r="F2" s="33"/>
    </row>
    <row r="3" spans="1:6" ht="21" customHeight="1" thickTop="1" thickBot="1" x14ac:dyDescent="0.25">
      <c r="A3" s="126" t="s">
        <v>135</v>
      </c>
      <c r="B3" s="127"/>
      <c r="C3" s="127"/>
      <c r="D3" s="52" t="s">
        <v>136</v>
      </c>
      <c r="E3" s="34"/>
      <c r="F3" s="53">
        <f>PRODUCT(((E3/2)*(E3/2))*3.14)</f>
        <v>0</v>
      </c>
    </row>
    <row r="4" spans="1:6" ht="21" customHeight="1" thickTop="1" thickBot="1" x14ac:dyDescent="0.25">
      <c r="A4" s="128" t="s">
        <v>137</v>
      </c>
      <c r="B4" s="129"/>
      <c r="C4" s="129"/>
      <c r="D4" s="110"/>
      <c r="E4" s="130"/>
      <c r="F4" s="54" t="e">
        <f>VLOOKUP(D4,'TEDESCO dati'!A2:B5,2,FALSE)</f>
        <v>#N/A</v>
      </c>
    </row>
    <row r="5" spans="1:6" ht="21" customHeight="1" thickTop="1" thickBot="1" x14ac:dyDescent="0.25">
      <c r="A5" s="119" t="s">
        <v>138</v>
      </c>
      <c r="B5" s="120"/>
      <c r="C5" s="120"/>
      <c r="D5" s="120"/>
      <c r="E5" s="120"/>
      <c r="F5" s="121"/>
    </row>
    <row r="6" spans="1:6" ht="21" customHeight="1" thickTop="1" x14ac:dyDescent="0.2">
      <c r="A6" s="65" t="s">
        <v>139</v>
      </c>
      <c r="B6" s="66"/>
      <c r="C6" s="66"/>
      <c r="D6" s="110"/>
      <c r="E6" s="111"/>
      <c r="F6" s="55" t="e">
        <f>VLOOKUP(D6,'TEDESCO dati'!D2:E6,2,FALSE)</f>
        <v>#N/A</v>
      </c>
    </row>
    <row r="7" spans="1:6" ht="21" customHeight="1" x14ac:dyDescent="0.2">
      <c r="A7" s="65" t="s">
        <v>140</v>
      </c>
      <c r="B7" s="66"/>
      <c r="C7" s="66"/>
      <c r="D7" s="110"/>
      <c r="E7" s="111"/>
      <c r="F7" s="53" t="e">
        <f>VLOOKUP(D7,'TEDESCO dati'!F2:G6,2,FALSE)</f>
        <v>#N/A</v>
      </c>
    </row>
    <row r="8" spans="1:6" ht="21" customHeight="1" x14ac:dyDescent="0.2">
      <c r="A8" s="65" t="s">
        <v>141</v>
      </c>
      <c r="B8" s="66"/>
      <c r="C8" s="66"/>
      <c r="D8" s="110"/>
      <c r="E8" s="111"/>
      <c r="F8" s="53" t="e">
        <f>VLOOKUP(D8,'TEDESCO dati'!H2:I6,2,FALSE)</f>
        <v>#N/A</v>
      </c>
    </row>
    <row r="9" spans="1:6" ht="21" customHeight="1" x14ac:dyDescent="0.2">
      <c r="A9" s="65" t="s">
        <v>142</v>
      </c>
      <c r="B9" s="66"/>
      <c r="C9" s="66"/>
      <c r="D9" s="110"/>
      <c r="E9" s="111"/>
      <c r="F9" s="53" t="e">
        <f>VLOOKUP(D9,'TEDESCO dati'!J2:K6,2,FALSE)</f>
        <v>#N/A</v>
      </c>
    </row>
    <row r="10" spans="1:6" ht="21" customHeight="1" thickBot="1" x14ac:dyDescent="0.25">
      <c r="A10" s="112" t="s">
        <v>143</v>
      </c>
      <c r="B10" s="113"/>
      <c r="C10" s="113"/>
      <c r="D10" s="113"/>
      <c r="E10" s="114"/>
      <c r="F10" s="56" t="e">
        <f>SUM(F6:F9)</f>
        <v>#N/A</v>
      </c>
    </row>
    <row r="11" spans="1:6" ht="21" customHeight="1" thickTop="1" thickBot="1" x14ac:dyDescent="0.25">
      <c r="A11" s="119" t="s">
        <v>144</v>
      </c>
      <c r="B11" s="120"/>
      <c r="C11" s="120"/>
      <c r="D11" s="120"/>
      <c r="E11" s="120"/>
      <c r="F11" s="121"/>
    </row>
    <row r="12" spans="1:6" ht="21" customHeight="1" thickTop="1" x14ac:dyDescent="0.2">
      <c r="A12" s="65" t="s">
        <v>145</v>
      </c>
      <c r="B12" s="66"/>
      <c r="C12" s="66"/>
      <c r="D12" s="110"/>
      <c r="E12" s="111"/>
      <c r="F12" s="55" t="e">
        <f>VLOOKUP(D12,'TEDESCO dati'!D9:E11,2,FALSE)</f>
        <v>#N/A</v>
      </c>
    </row>
    <row r="13" spans="1:6" ht="21" customHeight="1" x14ac:dyDescent="0.2">
      <c r="A13" s="65" t="s">
        <v>146</v>
      </c>
      <c r="B13" s="66"/>
      <c r="C13" s="66"/>
      <c r="D13" s="110"/>
      <c r="E13" s="111"/>
      <c r="F13" s="53" t="e">
        <f>VLOOKUP(D13,'TEDESCO dati'!F9:G11,2,FALSE)</f>
        <v>#N/A</v>
      </c>
    </row>
    <row r="14" spans="1:6" ht="21" customHeight="1" x14ac:dyDescent="0.2">
      <c r="A14" s="65" t="s">
        <v>147</v>
      </c>
      <c r="B14" s="66"/>
      <c r="C14" s="66"/>
      <c r="D14" s="110"/>
      <c r="E14" s="111"/>
      <c r="F14" s="53" t="e">
        <f>VLOOKUP(D14,'TEDESCO dati'!H9:I11,2,FALSE)</f>
        <v>#N/A</v>
      </c>
    </row>
    <row r="15" spans="1:6" ht="21" customHeight="1" thickBot="1" x14ac:dyDescent="0.25">
      <c r="A15" s="112" t="s">
        <v>143</v>
      </c>
      <c r="B15" s="113"/>
      <c r="C15" s="113"/>
      <c r="D15" s="113"/>
      <c r="E15" s="114"/>
      <c r="F15" s="56" t="e">
        <f>SUM(F12:F14)</f>
        <v>#N/A</v>
      </c>
    </row>
    <row r="16" spans="1:6" ht="21" customHeight="1" thickTop="1" thickBot="1" x14ac:dyDescent="0.25">
      <c r="A16" s="115" t="s">
        <v>148</v>
      </c>
      <c r="B16" s="116"/>
      <c r="C16" s="116"/>
      <c r="D16" s="117"/>
      <c r="E16" s="118"/>
      <c r="F16" s="57" t="e">
        <f>VLOOKUP(D16,'TEDESCO dati'!A8:B13,2,FALSE)</f>
        <v>#N/A</v>
      </c>
    </row>
    <row r="17" spans="1:6" ht="27" customHeight="1" thickTop="1" thickBot="1" x14ac:dyDescent="0.25">
      <c r="A17" s="104" t="s">
        <v>31</v>
      </c>
      <c r="B17" s="105"/>
      <c r="C17" s="106"/>
      <c r="D17" s="107" t="e">
        <f>PRODUCT((F2/10)*F3*F4*F10*F15*F16)</f>
        <v>#N/A</v>
      </c>
      <c r="E17" s="108"/>
      <c r="F17" s="109"/>
    </row>
  </sheetData>
  <sheetProtection algorithmName="SHA-512" hashValue="fQJHSx1GV6PFljUq7KOdMT0Q+EV2jQ5aEHV1jnFZUro/vYXG9CVLKTs42eSy9/pmrPNDSHxmSDCPLo5L+8s2sQ==" saltValue="ZAWtqJy8WwroVY9L+aCU+Q==" spinCount="100000" sheet="1" objects="1" scenarios="1" selectLockedCells="1"/>
  <customSheetViews>
    <customSheetView guid="{1723E9C4-BB90-4199-9FEC-765C4E8E06FA}" showGridLines="0">
      <selection activeCell="F2" sqref="F2"/>
      <pageMargins left="0.7" right="0.7" top="0.75" bottom="0.75" header="0.3" footer="0.3"/>
      <pageSetup paperSize="9" orientation="portrait" r:id="rId1"/>
    </customSheetView>
  </customSheetViews>
  <mergeCells count="27">
    <mergeCell ref="A5:F5"/>
    <mergeCell ref="A1:F1"/>
    <mergeCell ref="A2:E2"/>
    <mergeCell ref="A3:C3"/>
    <mergeCell ref="A4:C4"/>
    <mergeCell ref="D4:E4"/>
    <mergeCell ref="A6:C6"/>
    <mergeCell ref="D6:E6"/>
    <mergeCell ref="A7:C7"/>
    <mergeCell ref="D7:E7"/>
    <mergeCell ref="A8:C8"/>
    <mergeCell ref="D8:E8"/>
    <mergeCell ref="A9:C9"/>
    <mergeCell ref="D9:E9"/>
    <mergeCell ref="A10:E10"/>
    <mergeCell ref="A11:F11"/>
    <mergeCell ref="A12:C12"/>
    <mergeCell ref="D12:E12"/>
    <mergeCell ref="A17:C17"/>
    <mergeCell ref="D17:F17"/>
    <mergeCell ref="A13:C13"/>
    <mergeCell ref="D13:E13"/>
    <mergeCell ref="A14:C14"/>
    <mergeCell ref="D14:E14"/>
    <mergeCell ref="A15:E15"/>
    <mergeCell ref="A16:C16"/>
    <mergeCell ref="D16:E16"/>
  </mergeCell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29E920E3-4C20-457E-8E38-1645EE60272D}">
          <x14:formula1>
            <xm:f>'TEDESCO dati'!$A$2:$A$5</xm:f>
          </x14:formula1>
          <xm:sqref>D4:E4</xm:sqref>
        </x14:dataValidation>
        <x14:dataValidation type="list" allowBlank="1" showInputMessage="1" showErrorMessage="1" xr:uid="{C4102C11-2E1A-4E71-9B2D-64FBD884C0F5}">
          <x14:formula1>
            <xm:f>'TEDESCO dati'!$D$2:$D$6</xm:f>
          </x14:formula1>
          <xm:sqref>D6:E6</xm:sqref>
        </x14:dataValidation>
        <x14:dataValidation type="list" allowBlank="1" showInputMessage="1" showErrorMessage="1" xr:uid="{3D1B8F6A-94E7-42DB-AF5F-D9DE5727EF41}">
          <x14:formula1>
            <xm:f>'TEDESCO dati'!$F$2:$F$6</xm:f>
          </x14:formula1>
          <xm:sqref>D7:E7</xm:sqref>
        </x14:dataValidation>
        <x14:dataValidation type="list" allowBlank="1" showInputMessage="1" showErrorMessage="1" xr:uid="{DF59419F-57EF-43BE-A318-E6B4BB7CFAA1}">
          <x14:formula1>
            <xm:f>'TEDESCO dati'!$H$2:$H$6</xm:f>
          </x14:formula1>
          <xm:sqref>D8:E8</xm:sqref>
        </x14:dataValidation>
        <x14:dataValidation type="list" allowBlank="1" showInputMessage="1" showErrorMessage="1" xr:uid="{D57AE556-164F-4750-95CA-55202ABC5987}">
          <x14:formula1>
            <xm:f>'TEDESCO dati'!$J$2:$J$6</xm:f>
          </x14:formula1>
          <xm:sqref>D9:E9</xm:sqref>
        </x14:dataValidation>
        <x14:dataValidation type="list" allowBlank="1" showInputMessage="1" showErrorMessage="1" xr:uid="{BE0F9AD0-4508-441C-9C2E-2335997936E5}">
          <x14:formula1>
            <xm:f>'TEDESCO dati'!$D$9:$D$11</xm:f>
          </x14:formula1>
          <xm:sqref>D12:E12</xm:sqref>
        </x14:dataValidation>
        <x14:dataValidation type="list" allowBlank="1" showInputMessage="1" showErrorMessage="1" xr:uid="{C7FD6EE9-6F03-4DD7-9FEF-901BCDE899F3}">
          <x14:formula1>
            <xm:f>'TEDESCO dati'!$F$9:$F$11</xm:f>
          </x14:formula1>
          <xm:sqref>D13:E13</xm:sqref>
        </x14:dataValidation>
        <x14:dataValidation type="list" allowBlank="1" showInputMessage="1" showErrorMessage="1" xr:uid="{BFFD262B-FF28-46B8-B401-43DDFC3E670A}">
          <x14:formula1>
            <xm:f>'TEDESCO dati'!$H$9:$H$11</xm:f>
          </x14:formula1>
          <xm:sqref>D14:E14</xm:sqref>
        </x14:dataValidation>
        <x14:dataValidation type="list" allowBlank="1" showInputMessage="1" showErrorMessage="1" xr:uid="{1B9255F2-2813-4468-A1CB-3D330D091A64}">
          <x14:formula1>
            <xm:f>'TEDESCO dati'!$A$8:$A$13</xm:f>
          </x14:formula1>
          <xm:sqref>D16:E16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92617-2CF5-4876-A40F-0426DEE62F93}">
  <dimension ref="A1:F6"/>
  <sheetViews>
    <sheetView showGridLines="0" showRowColHeaders="0" showRuler="0" view="pageLayout" zoomScale="170" zoomScaleNormal="100" zoomScalePageLayoutView="170" workbookViewId="0">
      <selection activeCell="F2" sqref="F2"/>
    </sheetView>
  </sheetViews>
  <sheetFormatPr defaultRowHeight="12.75" x14ac:dyDescent="0.2"/>
  <cols>
    <col min="1" max="1" width="14.7109375" style="51" customWidth="1"/>
    <col min="2" max="2" width="9.140625" style="51"/>
    <col min="3" max="3" width="14.28515625" style="51" customWidth="1"/>
    <col min="4" max="4" width="21.7109375" style="51" customWidth="1"/>
    <col min="5" max="5" width="15.7109375" style="51" customWidth="1"/>
    <col min="6" max="6" width="19" style="51" customWidth="1"/>
    <col min="7" max="256" width="9.140625" style="51"/>
    <col min="257" max="257" width="14.7109375" style="51" customWidth="1"/>
    <col min="258" max="258" width="9.140625" style="51"/>
    <col min="259" max="259" width="14.28515625" style="51" customWidth="1"/>
    <col min="260" max="260" width="21.7109375" style="51" customWidth="1"/>
    <col min="261" max="261" width="15.7109375" style="51" customWidth="1"/>
    <col min="262" max="262" width="19" style="51" customWidth="1"/>
    <col min="263" max="512" width="9.140625" style="51"/>
    <col min="513" max="513" width="14.7109375" style="51" customWidth="1"/>
    <col min="514" max="514" width="9.140625" style="51"/>
    <col min="515" max="515" width="14.28515625" style="51" customWidth="1"/>
    <col min="516" max="516" width="21.7109375" style="51" customWidth="1"/>
    <col min="517" max="517" width="15.7109375" style="51" customWidth="1"/>
    <col min="518" max="518" width="19" style="51" customWidth="1"/>
    <col min="519" max="768" width="9.140625" style="51"/>
    <col min="769" max="769" width="14.7109375" style="51" customWidth="1"/>
    <col min="770" max="770" width="9.140625" style="51"/>
    <col min="771" max="771" width="14.28515625" style="51" customWidth="1"/>
    <col min="772" max="772" width="21.7109375" style="51" customWidth="1"/>
    <col min="773" max="773" width="15.7109375" style="51" customWidth="1"/>
    <col min="774" max="774" width="19" style="51" customWidth="1"/>
    <col min="775" max="1024" width="9.140625" style="51"/>
    <col min="1025" max="1025" width="14.7109375" style="51" customWidth="1"/>
    <col min="1026" max="1026" width="9.140625" style="51"/>
    <col min="1027" max="1027" width="14.28515625" style="51" customWidth="1"/>
    <col min="1028" max="1028" width="21.7109375" style="51" customWidth="1"/>
    <col min="1029" max="1029" width="15.7109375" style="51" customWidth="1"/>
    <col min="1030" max="1030" width="19" style="51" customWidth="1"/>
    <col min="1031" max="1280" width="9.140625" style="51"/>
    <col min="1281" max="1281" width="14.7109375" style="51" customWidth="1"/>
    <col min="1282" max="1282" width="9.140625" style="51"/>
    <col min="1283" max="1283" width="14.28515625" style="51" customWidth="1"/>
    <col min="1284" max="1284" width="21.7109375" style="51" customWidth="1"/>
    <col min="1285" max="1285" width="15.7109375" style="51" customWidth="1"/>
    <col min="1286" max="1286" width="19" style="51" customWidth="1"/>
    <col min="1287" max="1536" width="9.140625" style="51"/>
    <col min="1537" max="1537" width="14.7109375" style="51" customWidth="1"/>
    <col min="1538" max="1538" width="9.140625" style="51"/>
    <col min="1539" max="1539" width="14.28515625" style="51" customWidth="1"/>
    <col min="1540" max="1540" width="21.7109375" style="51" customWidth="1"/>
    <col min="1541" max="1541" width="15.7109375" style="51" customWidth="1"/>
    <col min="1542" max="1542" width="19" style="51" customWidth="1"/>
    <col min="1543" max="1792" width="9.140625" style="51"/>
    <col min="1793" max="1793" width="14.7109375" style="51" customWidth="1"/>
    <col min="1794" max="1794" width="9.140625" style="51"/>
    <col min="1795" max="1795" width="14.28515625" style="51" customWidth="1"/>
    <col min="1796" max="1796" width="21.7109375" style="51" customWidth="1"/>
    <col min="1797" max="1797" width="15.7109375" style="51" customWidth="1"/>
    <col min="1798" max="1798" width="19" style="51" customWidth="1"/>
    <col min="1799" max="2048" width="9.140625" style="51"/>
    <col min="2049" max="2049" width="14.7109375" style="51" customWidth="1"/>
    <col min="2050" max="2050" width="9.140625" style="51"/>
    <col min="2051" max="2051" width="14.28515625" style="51" customWidth="1"/>
    <col min="2052" max="2052" width="21.7109375" style="51" customWidth="1"/>
    <col min="2053" max="2053" width="15.7109375" style="51" customWidth="1"/>
    <col min="2054" max="2054" width="19" style="51" customWidth="1"/>
    <col min="2055" max="2304" width="9.140625" style="51"/>
    <col min="2305" max="2305" width="14.7109375" style="51" customWidth="1"/>
    <col min="2306" max="2306" width="9.140625" style="51"/>
    <col min="2307" max="2307" width="14.28515625" style="51" customWidth="1"/>
    <col min="2308" max="2308" width="21.7109375" style="51" customWidth="1"/>
    <col min="2309" max="2309" width="15.7109375" style="51" customWidth="1"/>
    <col min="2310" max="2310" width="19" style="51" customWidth="1"/>
    <col min="2311" max="2560" width="9.140625" style="51"/>
    <col min="2561" max="2561" width="14.7109375" style="51" customWidth="1"/>
    <col min="2562" max="2562" width="9.140625" style="51"/>
    <col min="2563" max="2563" width="14.28515625" style="51" customWidth="1"/>
    <col min="2564" max="2564" width="21.7109375" style="51" customWidth="1"/>
    <col min="2565" max="2565" width="15.7109375" style="51" customWidth="1"/>
    <col min="2566" max="2566" width="19" style="51" customWidth="1"/>
    <col min="2567" max="2816" width="9.140625" style="51"/>
    <col min="2817" max="2817" width="14.7109375" style="51" customWidth="1"/>
    <col min="2818" max="2818" width="9.140625" style="51"/>
    <col min="2819" max="2819" width="14.28515625" style="51" customWidth="1"/>
    <col min="2820" max="2820" width="21.7109375" style="51" customWidth="1"/>
    <col min="2821" max="2821" width="15.7109375" style="51" customWidth="1"/>
    <col min="2822" max="2822" width="19" style="51" customWidth="1"/>
    <col min="2823" max="3072" width="9.140625" style="51"/>
    <col min="3073" max="3073" width="14.7109375" style="51" customWidth="1"/>
    <col min="3074" max="3074" width="9.140625" style="51"/>
    <col min="3075" max="3075" width="14.28515625" style="51" customWidth="1"/>
    <col min="3076" max="3076" width="21.7109375" style="51" customWidth="1"/>
    <col min="3077" max="3077" width="15.7109375" style="51" customWidth="1"/>
    <col min="3078" max="3078" width="19" style="51" customWidth="1"/>
    <col min="3079" max="3328" width="9.140625" style="51"/>
    <col min="3329" max="3329" width="14.7109375" style="51" customWidth="1"/>
    <col min="3330" max="3330" width="9.140625" style="51"/>
    <col min="3331" max="3331" width="14.28515625" style="51" customWidth="1"/>
    <col min="3332" max="3332" width="21.7109375" style="51" customWidth="1"/>
    <col min="3333" max="3333" width="15.7109375" style="51" customWidth="1"/>
    <col min="3334" max="3334" width="19" style="51" customWidth="1"/>
    <col min="3335" max="3584" width="9.140625" style="51"/>
    <col min="3585" max="3585" width="14.7109375" style="51" customWidth="1"/>
    <col min="3586" max="3586" width="9.140625" style="51"/>
    <col min="3587" max="3587" width="14.28515625" style="51" customWidth="1"/>
    <col min="3588" max="3588" width="21.7109375" style="51" customWidth="1"/>
    <col min="3589" max="3589" width="15.7109375" style="51" customWidth="1"/>
    <col min="3590" max="3590" width="19" style="51" customWidth="1"/>
    <col min="3591" max="3840" width="9.140625" style="51"/>
    <col min="3841" max="3841" width="14.7109375" style="51" customWidth="1"/>
    <col min="3842" max="3842" width="9.140625" style="51"/>
    <col min="3843" max="3843" width="14.28515625" style="51" customWidth="1"/>
    <col min="3844" max="3844" width="21.7109375" style="51" customWidth="1"/>
    <col min="3845" max="3845" width="15.7109375" style="51" customWidth="1"/>
    <col min="3846" max="3846" width="19" style="51" customWidth="1"/>
    <col min="3847" max="4096" width="9.140625" style="51"/>
    <col min="4097" max="4097" width="14.7109375" style="51" customWidth="1"/>
    <col min="4098" max="4098" width="9.140625" style="51"/>
    <col min="4099" max="4099" width="14.28515625" style="51" customWidth="1"/>
    <col min="4100" max="4100" width="21.7109375" style="51" customWidth="1"/>
    <col min="4101" max="4101" width="15.7109375" style="51" customWidth="1"/>
    <col min="4102" max="4102" width="19" style="51" customWidth="1"/>
    <col min="4103" max="4352" width="9.140625" style="51"/>
    <col min="4353" max="4353" width="14.7109375" style="51" customWidth="1"/>
    <col min="4354" max="4354" width="9.140625" style="51"/>
    <col min="4355" max="4355" width="14.28515625" style="51" customWidth="1"/>
    <col min="4356" max="4356" width="21.7109375" style="51" customWidth="1"/>
    <col min="4357" max="4357" width="15.7109375" style="51" customWidth="1"/>
    <col min="4358" max="4358" width="19" style="51" customWidth="1"/>
    <col min="4359" max="4608" width="9.140625" style="51"/>
    <col min="4609" max="4609" width="14.7109375" style="51" customWidth="1"/>
    <col min="4610" max="4610" width="9.140625" style="51"/>
    <col min="4611" max="4611" width="14.28515625" style="51" customWidth="1"/>
    <col min="4612" max="4612" width="21.7109375" style="51" customWidth="1"/>
    <col min="4613" max="4613" width="15.7109375" style="51" customWidth="1"/>
    <col min="4614" max="4614" width="19" style="51" customWidth="1"/>
    <col min="4615" max="4864" width="9.140625" style="51"/>
    <col min="4865" max="4865" width="14.7109375" style="51" customWidth="1"/>
    <col min="4866" max="4866" width="9.140625" style="51"/>
    <col min="4867" max="4867" width="14.28515625" style="51" customWidth="1"/>
    <col min="4868" max="4868" width="21.7109375" style="51" customWidth="1"/>
    <col min="4869" max="4869" width="15.7109375" style="51" customWidth="1"/>
    <col min="4870" max="4870" width="19" style="51" customWidth="1"/>
    <col min="4871" max="5120" width="9.140625" style="51"/>
    <col min="5121" max="5121" width="14.7109375" style="51" customWidth="1"/>
    <col min="5122" max="5122" width="9.140625" style="51"/>
    <col min="5123" max="5123" width="14.28515625" style="51" customWidth="1"/>
    <col min="5124" max="5124" width="21.7109375" style="51" customWidth="1"/>
    <col min="5125" max="5125" width="15.7109375" style="51" customWidth="1"/>
    <col min="5126" max="5126" width="19" style="51" customWidth="1"/>
    <col min="5127" max="5376" width="9.140625" style="51"/>
    <col min="5377" max="5377" width="14.7109375" style="51" customWidth="1"/>
    <col min="5378" max="5378" width="9.140625" style="51"/>
    <col min="5379" max="5379" width="14.28515625" style="51" customWidth="1"/>
    <col min="5380" max="5380" width="21.7109375" style="51" customWidth="1"/>
    <col min="5381" max="5381" width="15.7109375" style="51" customWidth="1"/>
    <col min="5382" max="5382" width="19" style="51" customWidth="1"/>
    <col min="5383" max="5632" width="9.140625" style="51"/>
    <col min="5633" max="5633" width="14.7109375" style="51" customWidth="1"/>
    <col min="5634" max="5634" width="9.140625" style="51"/>
    <col min="5635" max="5635" width="14.28515625" style="51" customWidth="1"/>
    <col min="5636" max="5636" width="21.7109375" style="51" customWidth="1"/>
    <col min="5637" max="5637" width="15.7109375" style="51" customWidth="1"/>
    <col min="5638" max="5638" width="19" style="51" customWidth="1"/>
    <col min="5639" max="5888" width="9.140625" style="51"/>
    <col min="5889" max="5889" width="14.7109375" style="51" customWidth="1"/>
    <col min="5890" max="5890" width="9.140625" style="51"/>
    <col min="5891" max="5891" width="14.28515625" style="51" customWidth="1"/>
    <col min="5892" max="5892" width="21.7109375" style="51" customWidth="1"/>
    <col min="5893" max="5893" width="15.7109375" style="51" customWidth="1"/>
    <col min="5894" max="5894" width="19" style="51" customWidth="1"/>
    <col min="5895" max="6144" width="9.140625" style="51"/>
    <col min="6145" max="6145" width="14.7109375" style="51" customWidth="1"/>
    <col min="6146" max="6146" width="9.140625" style="51"/>
    <col min="6147" max="6147" width="14.28515625" style="51" customWidth="1"/>
    <col min="6148" max="6148" width="21.7109375" style="51" customWidth="1"/>
    <col min="6149" max="6149" width="15.7109375" style="51" customWidth="1"/>
    <col min="6150" max="6150" width="19" style="51" customWidth="1"/>
    <col min="6151" max="6400" width="9.140625" style="51"/>
    <col min="6401" max="6401" width="14.7109375" style="51" customWidth="1"/>
    <col min="6402" max="6402" width="9.140625" style="51"/>
    <col min="6403" max="6403" width="14.28515625" style="51" customWidth="1"/>
    <col min="6404" max="6404" width="21.7109375" style="51" customWidth="1"/>
    <col min="6405" max="6405" width="15.7109375" style="51" customWidth="1"/>
    <col min="6406" max="6406" width="19" style="51" customWidth="1"/>
    <col min="6407" max="6656" width="9.140625" style="51"/>
    <col min="6657" max="6657" width="14.7109375" style="51" customWidth="1"/>
    <col min="6658" max="6658" width="9.140625" style="51"/>
    <col min="6659" max="6659" width="14.28515625" style="51" customWidth="1"/>
    <col min="6660" max="6660" width="21.7109375" style="51" customWidth="1"/>
    <col min="6661" max="6661" width="15.7109375" style="51" customWidth="1"/>
    <col min="6662" max="6662" width="19" style="51" customWidth="1"/>
    <col min="6663" max="6912" width="9.140625" style="51"/>
    <col min="6913" max="6913" width="14.7109375" style="51" customWidth="1"/>
    <col min="6914" max="6914" width="9.140625" style="51"/>
    <col min="6915" max="6915" width="14.28515625" style="51" customWidth="1"/>
    <col min="6916" max="6916" width="21.7109375" style="51" customWidth="1"/>
    <col min="6917" max="6917" width="15.7109375" style="51" customWidth="1"/>
    <col min="6918" max="6918" width="19" style="51" customWidth="1"/>
    <col min="6919" max="7168" width="9.140625" style="51"/>
    <col min="7169" max="7169" width="14.7109375" style="51" customWidth="1"/>
    <col min="7170" max="7170" width="9.140625" style="51"/>
    <col min="7171" max="7171" width="14.28515625" style="51" customWidth="1"/>
    <col min="7172" max="7172" width="21.7109375" style="51" customWidth="1"/>
    <col min="7173" max="7173" width="15.7109375" style="51" customWidth="1"/>
    <col min="7174" max="7174" width="19" style="51" customWidth="1"/>
    <col min="7175" max="7424" width="9.140625" style="51"/>
    <col min="7425" max="7425" width="14.7109375" style="51" customWidth="1"/>
    <col min="7426" max="7426" width="9.140625" style="51"/>
    <col min="7427" max="7427" width="14.28515625" style="51" customWidth="1"/>
    <col min="7428" max="7428" width="21.7109375" style="51" customWidth="1"/>
    <col min="7429" max="7429" width="15.7109375" style="51" customWidth="1"/>
    <col min="7430" max="7430" width="19" style="51" customWidth="1"/>
    <col min="7431" max="7680" width="9.140625" style="51"/>
    <col min="7681" max="7681" width="14.7109375" style="51" customWidth="1"/>
    <col min="7682" max="7682" width="9.140625" style="51"/>
    <col min="7683" max="7683" width="14.28515625" style="51" customWidth="1"/>
    <col min="7684" max="7684" width="21.7109375" style="51" customWidth="1"/>
    <col min="7685" max="7685" width="15.7109375" style="51" customWidth="1"/>
    <col min="7686" max="7686" width="19" style="51" customWidth="1"/>
    <col min="7687" max="7936" width="9.140625" style="51"/>
    <col min="7937" max="7937" width="14.7109375" style="51" customWidth="1"/>
    <col min="7938" max="7938" width="9.140625" style="51"/>
    <col min="7939" max="7939" width="14.28515625" style="51" customWidth="1"/>
    <col min="7940" max="7940" width="21.7109375" style="51" customWidth="1"/>
    <col min="7941" max="7941" width="15.7109375" style="51" customWidth="1"/>
    <col min="7942" max="7942" width="19" style="51" customWidth="1"/>
    <col min="7943" max="8192" width="9.140625" style="51"/>
    <col min="8193" max="8193" width="14.7109375" style="51" customWidth="1"/>
    <col min="8194" max="8194" width="9.140625" style="51"/>
    <col min="8195" max="8195" width="14.28515625" style="51" customWidth="1"/>
    <col min="8196" max="8196" width="21.7109375" style="51" customWidth="1"/>
    <col min="8197" max="8197" width="15.7109375" style="51" customWidth="1"/>
    <col min="8198" max="8198" width="19" style="51" customWidth="1"/>
    <col min="8199" max="8448" width="9.140625" style="51"/>
    <col min="8449" max="8449" width="14.7109375" style="51" customWidth="1"/>
    <col min="8450" max="8450" width="9.140625" style="51"/>
    <col min="8451" max="8451" width="14.28515625" style="51" customWidth="1"/>
    <col min="8452" max="8452" width="21.7109375" style="51" customWidth="1"/>
    <col min="8453" max="8453" width="15.7109375" style="51" customWidth="1"/>
    <col min="8454" max="8454" width="19" style="51" customWidth="1"/>
    <col min="8455" max="8704" width="9.140625" style="51"/>
    <col min="8705" max="8705" width="14.7109375" style="51" customWidth="1"/>
    <col min="8706" max="8706" width="9.140625" style="51"/>
    <col min="8707" max="8707" width="14.28515625" style="51" customWidth="1"/>
    <col min="8708" max="8708" width="21.7109375" style="51" customWidth="1"/>
    <col min="8709" max="8709" width="15.7109375" style="51" customWidth="1"/>
    <col min="8710" max="8710" width="19" style="51" customWidth="1"/>
    <col min="8711" max="8960" width="9.140625" style="51"/>
    <col min="8961" max="8961" width="14.7109375" style="51" customWidth="1"/>
    <col min="8962" max="8962" width="9.140625" style="51"/>
    <col min="8963" max="8963" width="14.28515625" style="51" customWidth="1"/>
    <col min="8964" max="8964" width="21.7109375" style="51" customWidth="1"/>
    <col min="8965" max="8965" width="15.7109375" style="51" customWidth="1"/>
    <col min="8966" max="8966" width="19" style="51" customWidth="1"/>
    <col min="8967" max="9216" width="9.140625" style="51"/>
    <col min="9217" max="9217" width="14.7109375" style="51" customWidth="1"/>
    <col min="9218" max="9218" width="9.140625" style="51"/>
    <col min="9219" max="9219" width="14.28515625" style="51" customWidth="1"/>
    <col min="9220" max="9220" width="21.7109375" style="51" customWidth="1"/>
    <col min="9221" max="9221" width="15.7109375" style="51" customWidth="1"/>
    <col min="9222" max="9222" width="19" style="51" customWidth="1"/>
    <col min="9223" max="9472" width="9.140625" style="51"/>
    <col min="9473" max="9473" width="14.7109375" style="51" customWidth="1"/>
    <col min="9474" max="9474" width="9.140625" style="51"/>
    <col min="9475" max="9475" width="14.28515625" style="51" customWidth="1"/>
    <col min="9476" max="9476" width="21.7109375" style="51" customWidth="1"/>
    <col min="9477" max="9477" width="15.7109375" style="51" customWidth="1"/>
    <col min="9478" max="9478" width="19" style="51" customWidth="1"/>
    <col min="9479" max="9728" width="9.140625" style="51"/>
    <col min="9729" max="9729" width="14.7109375" style="51" customWidth="1"/>
    <col min="9730" max="9730" width="9.140625" style="51"/>
    <col min="9731" max="9731" width="14.28515625" style="51" customWidth="1"/>
    <col min="9732" max="9732" width="21.7109375" style="51" customWidth="1"/>
    <col min="9733" max="9733" width="15.7109375" style="51" customWidth="1"/>
    <col min="9734" max="9734" width="19" style="51" customWidth="1"/>
    <col min="9735" max="9984" width="9.140625" style="51"/>
    <col min="9985" max="9985" width="14.7109375" style="51" customWidth="1"/>
    <col min="9986" max="9986" width="9.140625" style="51"/>
    <col min="9987" max="9987" width="14.28515625" style="51" customWidth="1"/>
    <col min="9988" max="9988" width="21.7109375" style="51" customWidth="1"/>
    <col min="9989" max="9989" width="15.7109375" style="51" customWidth="1"/>
    <col min="9990" max="9990" width="19" style="51" customWidth="1"/>
    <col min="9991" max="10240" width="9.140625" style="51"/>
    <col min="10241" max="10241" width="14.7109375" style="51" customWidth="1"/>
    <col min="10242" max="10242" width="9.140625" style="51"/>
    <col min="10243" max="10243" width="14.28515625" style="51" customWidth="1"/>
    <col min="10244" max="10244" width="21.7109375" style="51" customWidth="1"/>
    <col min="10245" max="10245" width="15.7109375" style="51" customWidth="1"/>
    <col min="10246" max="10246" width="19" style="51" customWidth="1"/>
    <col min="10247" max="10496" width="9.140625" style="51"/>
    <col min="10497" max="10497" width="14.7109375" style="51" customWidth="1"/>
    <col min="10498" max="10498" width="9.140625" style="51"/>
    <col min="10499" max="10499" width="14.28515625" style="51" customWidth="1"/>
    <col min="10500" max="10500" width="21.7109375" style="51" customWidth="1"/>
    <col min="10501" max="10501" width="15.7109375" style="51" customWidth="1"/>
    <col min="10502" max="10502" width="19" style="51" customWidth="1"/>
    <col min="10503" max="10752" width="9.140625" style="51"/>
    <col min="10753" max="10753" width="14.7109375" style="51" customWidth="1"/>
    <col min="10754" max="10754" width="9.140625" style="51"/>
    <col min="10755" max="10755" width="14.28515625" style="51" customWidth="1"/>
    <col min="10756" max="10756" width="21.7109375" style="51" customWidth="1"/>
    <col min="10757" max="10757" width="15.7109375" style="51" customWidth="1"/>
    <col min="10758" max="10758" width="19" style="51" customWidth="1"/>
    <col min="10759" max="11008" width="9.140625" style="51"/>
    <col min="11009" max="11009" width="14.7109375" style="51" customWidth="1"/>
    <col min="11010" max="11010" width="9.140625" style="51"/>
    <col min="11011" max="11011" width="14.28515625" style="51" customWidth="1"/>
    <col min="11012" max="11012" width="21.7109375" style="51" customWidth="1"/>
    <col min="11013" max="11013" width="15.7109375" style="51" customWidth="1"/>
    <col min="11014" max="11014" width="19" style="51" customWidth="1"/>
    <col min="11015" max="11264" width="9.140625" style="51"/>
    <col min="11265" max="11265" width="14.7109375" style="51" customWidth="1"/>
    <col min="11266" max="11266" width="9.140625" style="51"/>
    <col min="11267" max="11267" width="14.28515625" style="51" customWidth="1"/>
    <col min="11268" max="11268" width="21.7109375" style="51" customWidth="1"/>
    <col min="11269" max="11269" width="15.7109375" style="51" customWidth="1"/>
    <col min="11270" max="11270" width="19" style="51" customWidth="1"/>
    <col min="11271" max="11520" width="9.140625" style="51"/>
    <col min="11521" max="11521" width="14.7109375" style="51" customWidth="1"/>
    <col min="11522" max="11522" width="9.140625" style="51"/>
    <col min="11523" max="11523" width="14.28515625" style="51" customWidth="1"/>
    <col min="11524" max="11524" width="21.7109375" style="51" customWidth="1"/>
    <col min="11525" max="11525" width="15.7109375" style="51" customWidth="1"/>
    <col min="11526" max="11526" width="19" style="51" customWidth="1"/>
    <col min="11527" max="11776" width="9.140625" style="51"/>
    <col min="11777" max="11777" width="14.7109375" style="51" customWidth="1"/>
    <col min="11778" max="11778" width="9.140625" style="51"/>
    <col min="11779" max="11779" width="14.28515625" style="51" customWidth="1"/>
    <col min="11780" max="11780" width="21.7109375" style="51" customWidth="1"/>
    <col min="11781" max="11781" width="15.7109375" style="51" customWidth="1"/>
    <col min="11782" max="11782" width="19" style="51" customWidth="1"/>
    <col min="11783" max="12032" width="9.140625" style="51"/>
    <col min="12033" max="12033" width="14.7109375" style="51" customWidth="1"/>
    <col min="12034" max="12034" width="9.140625" style="51"/>
    <col min="12035" max="12035" width="14.28515625" style="51" customWidth="1"/>
    <col min="12036" max="12036" width="21.7109375" style="51" customWidth="1"/>
    <col min="12037" max="12037" width="15.7109375" style="51" customWidth="1"/>
    <col min="12038" max="12038" width="19" style="51" customWidth="1"/>
    <col min="12039" max="12288" width="9.140625" style="51"/>
    <col min="12289" max="12289" width="14.7109375" style="51" customWidth="1"/>
    <col min="12290" max="12290" width="9.140625" style="51"/>
    <col min="12291" max="12291" width="14.28515625" style="51" customWidth="1"/>
    <col min="12292" max="12292" width="21.7109375" style="51" customWidth="1"/>
    <col min="12293" max="12293" width="15.7109375" style="51" customWidth="1"/>
    <col min="12294" max="12294" width="19" style="51" customWidth="1"/>
    <col min="12295" max="12544" width="9.140625" style="51"/>
    <col min="12545" max="12545" width="14.7109375" style="51" customWidth="1"/>
    <col min="12546" max="12546" width="9.140625" style="51"/>
    <col min="12547" max="12547" width="14.28515625" style="51" customWidth="1"/>
    <col min="12548" max="12548" width="21.7109375" style="51" customWidth="1"/>
    <col min="12549" max="12549" width="15.7109375" style="51" customWidth="1"/>
    <col min="12550" max="12550" width="19" style="51" customWidth="1"/>
    <col min="12551" max="12800" width="9.140625" style="51"/>
    <col min="12801" max="12801" width="14.7109375" style="51" customWidth="1"/>
    <col min="12802" max="12802" width="9.140625" style="51"/>
    <col min="12803" max="12803" width="14.28515625" style="51" customWidth="1"/>
    <col min="12804" max="12804" width="21.7109375" style="51" customWidth="1"/>
    <col min="12805" max="12805" width="15.7109375" style="51" customWidth="1"/>
    <col min="12806" max="12806" width="19" style="51" customWidth="1"/>
    <col min="12807" max="13056" width="9.140625" style="51"/>
    <col min="13057" max="13057" width="14.7109375" style="51" customWidth="1"/>
    <col min="13058" max="13058" width="9.140625" style="51"/>
    <col min="13059" max="13059" width="14.28515625" style="51" customWidth="1"/>
    <col min="13060" max="13060" width="21.7109375" style="51" customWidth="1"/>
    <col min="13061" max="13061" width="15.7109375" style="51" customWidth="1"/>
    <col min="13062" max="13062" width="19" style="51" customWidth="1"/>
    <col min="13063" max="13312" width="9.140625" style="51"/>
    <col min="13313" max="13313" width="14.7109375" style="51" customWidth="1"/>
    <col min="13314" max="13314" width="9.140625" style="51"/>
    <col min="13315" max="13315" width="14.28515625" style="51" customWidth="1"/>
    <col min="13316" max="13316" width="21.7109375" style="51" customWidth="1"/>
    <col min="13317" max="13317" width="15.7109375" style="51" customWidth="1"/>
    <col min="13318" max="13318" width="19" style="51" customWidth="1"/>
    <col min="13319" max="13568" width="9.140625" style="51"/>
    <col min="13569" max="13569" width="14.7109375" style="51" customWidth="1"/>
    <col min="13570" max="13570" width="9.140625" style="51"/>
    <col min="13571" max="13571" width="14.28515625" style="51" customWidth="1"/>
    <col min="13572" max="13572" width="21.7109375" style="51" customWidth="1"/>
    <col min="13573" max="13573" width="15.7109375" style="51" customWidth="1"/>
    <col min="13574" max="13574" width="19" style="51" customWidth="1"/>
    <col min="13575" max="13824" width="9.140625" style="51"/>
    <col min="13825" max="13825" width="14.7109375" style="51" customWidth="1"/>
    <col min="13826" max="13826" width="9.140625" style="51"/>
    <col min="13827" max="13827" width="14.28515625" style="51" customWidth="1"/>
    <col min="13828" max="13828" width="21.7109375" style="51" customWidth="1"/>
    <col min="13829" max="13829" width="15.7109375" style="51" customWidth="1"/>
    <col min="13830" max="13830" width="19" style="51" customWidth="1"/>
    <col min="13831" max="14080" width="9.140625" style="51"/>
    <col min="14081" max="14081" width="14.7109375" style="51" customWidth="1"/>
    <col min="14082" max="14082" width="9.140625" style="51"/>
    <col min="14083" max="14083" width="14.28515625" style="51" customWidth="1"/>
    <col min="14084" max="14084" width="21.7109375" style="51" customWidth="1"/>
    <col min="14085" max="14085" width="15.7109375" style="51" customWidth="1"/>
    <col min="14086" max="14086" width="19" style="51" customWidth="1"/>
    <col min="14087" max="14336" width="9.140625" style="51"/>
    <col min="14337" max="14337" width="14.7109375" style="51" customWidth="1"/>
    <col min="14338" max="14338" width="9.140625" style="51"/>
    <col min="14339" max="14339" width="14.28515625" style="51" customWidth="1"/>
    <col min="14340" max="14340" width="21.7109375" style="51" customWidth="1"/>
    <col min="14341" max="14341" width="15.7109375" style="51" customWidth="1"/>
    <col min="14342" max="14342" width="19" style="51" customWidth="1"/>
    <col min="14343" max="14592" width="9.140625" style="51"/>
    <col min="14593" max="14593" width="14.7109375" style="51" customWidth="1"/>
    <col min="14594" max="14594" width="9.140625" style="51"/>
    <col min="14595" max="14595" width="14.28515625" style="51" customWidth="1"/>
    <col min="14596" max="14596" width="21.7109375" style="51" customWidth="1"/>
    <col min="14597" max="14597" width="15.7109375" style="51" customWidth="1"/>
    <col min="14598" max="14598" width="19" style="51" customWidth="1"/>
    <col min="14599" max="14848" width="9.140625" style="51"/>
    <col min="14849" max="14849" width="14.7109375" style="51" customWidth="1"/>
    <col min="14850" max="14850" width="9.140625" style="51"/>
    <col min="14851" max="14851" width="14.28515625" style="51" customWidth="1"/>
    <col min="14852" max="14852" width="21.7109375" style="51" customWidth="1"/>
    <col min="14853" max="14853" width="15.7109375" style="51" customWidth="1"/>
    <col min="14854" max="14854" width="19" style="51" customWidth="1"/>
    <col min="14855" max="15104" width="9.140625" style="51"/>
    <col min="15105" max="15105" width="14.7109375" style="51" customWidth="1"/>
    <col min="15106" max="15106" width="9.140625" style="51"/>
    <col min="15107" max="15107" width="14.28515625" style="51" customWidth="1"/>
    <col min="15108" max="15108" width="21.7109375" style="51" customWidth="1"/>
    <col min="15109" max="15109" width="15.7109375" style="51" customWidth="1"/>
    <col min="15110" max="15110" width="19" style="51" customWidth="1"/>
    <col min="15111" max="15360" width="9.140625" style="51"/>
    <col min="15361" max="15361" width="14.7109375" style="51" customWidth="1"/>
    <col min="15362" max="15362" width="9.140625" style="51"/>
    <col min="15363" max="15363" width="14.28515625" style="51" customWidth="1"/>
    <col min="15364" max="15364" width="21.7109375" style="51" customWidth="1"/>
    <col min="15365" max="15365" width="15.7109375" style="51" customWidth="1"/>
    <col min="15366" max="15366" width="19" style="51" customWidth="1"/>
    <col min="15367" max="15616" width="9.140625" style="51"/>
    <col min="15617" max="15617" width="14.7109375" style="51" customWidth="1"/>
    <col min="15618" max="15618" width="9.140625" style="51"/>
    <col min="15619" max="15619" width="14.28515625" style="51" customWidth="1"/>
    <col min="15620" max="15620" width="21.7109375" style="51" customWidth="1"/>
    <col min="15621" max="15621" width="15.7109375" style="51" customWidth="1"/>
    <col min="15622" max="15622" width="19" style="51" customWidth="1"/>
    <col min="15623" max="15872" width="9.140625" style="51"/>
    <col min="15873" max="15873" width="14.7109375" style="51" customWidth="1"/>
    <col min="15874" max="15874" width="9.140625" style="51"/>
    <col min="15875" max="15875" width="14.28515625" style="51" customWidth="1"/>
    <col min="15876" max="15876" width="21.7109375" style="51" customWidth="1"/>
    <col min="15877" max="15877" width="15.7109375" style="51" customWidth="1"/>
    <col min="15878" max="15878" width="19" style="51" customWidth="1"/>
    <col min="15879" max="16128" width="9.140625" style="51"/>
    <col min="16129" max="16129" width="14.7109375" style="51" customWidth="1"/>
    <col min="16130" max="16130" width="9.140625" style="51"/>
    <col min="16131" max="16131" width="14.28515625" style="51" customWidth="1"/>
    <col min="16132" max="16132" width="21.7109375" style="51" customWidth="1"/>
    <col min="16133" max="16133" width="15.7109375" style="51" customWidth="1"/>
    <col min="16134" max="16134" width="19" style="51" customWidth="1"/>
    <col min="16135" max="16384" width="9.140625" style="51"/>
  </cols>
  <sheetData>
    <row r="1" spans="1:6" ht="21.75" thickBot="1" x14ac:dyDescent="0.25">
      <c r="A1" s="81" t="s">
        <v>181</v>
      </c>
      <c r="B1" s="82"/>
      <c r="C1" s="82"/>
      <c r="D1" s="82"/>
      <c r="E1" s="82"/>
      <c r="F1" s="83"/>
    </row>
    <row r="2" spans="1:6" ht="21" customHeight="1" thickTop="1" x14ac:dyDescent="0.2">
      <c r="A2" s="84" t="s">
        <v>182</v>
      </c>
      <c r="B2" s="85"/>
      <c r="C2" s="85"/>
      <c r="D2" s="85"/>
      <c r="E2" s="86"/>
      <c r="F2" s="43"/>
    </row>
    <row r="3" spans="1:6" ht="21" customHeight="1" x14ac:dyDescent="0.2">
      <c r="A3" s="131" t="s">
        <v>183</v>
      </c>
      <c r="B3" s="132"/>
      <c r="C3" s="133"/>
      <c r="D3" s="111"/>
      <c r="E3" s="134"/>
      <c r="F3" s="50" t="e">
        <f>VLOOKUP(D3,'SVIZZERO dati'!A2:B11,2, FALSE)</f>
        <v>#N/A</v>
      </c>
    </row>
    <row r="4" spans="1:6" ht="21" customHeight="1" x14ac:dyDescent="0.2">
      <c r="A4" s="131" t="s">
        <v>137</v>
      </c>
      <c r="B4" s="132"/>
      <c r="C4" s="133"/>
      <c r="D4" s="111"/>
      <c r="E4" s="134"/>
      <c r="F4" s="50" t="e">
        <f>VLOOKUP(D4,'SVIZZERO dati'!D2:E6,2, FALSE)</f>
        <v>#N/A</v>
      </c>
    </row>
    <row r="5" spans="1:6" ht="21" customHeight="1" thickBot="1" x14ac:dyDescent="0.25">
      <c r="A5" s="131" t="s">
        <v>186</v>
      </c>
      <c r="B5" s="132"/>
      <c r="C5" s="133"/>
      <c r="D5" s="111"/>
      <c r="E5" s="134"/>
      <c r="F5" s="50" t="e">
        <f>VLOOKUP(D5,'SVIZZERO dati'!G2:H36,2, FALSE)</f>
        <v>#N/A</v>
      </c>
    </row>
    <row r="6" spans="1:6" ht="20.25" thickTop="1" thickBot="1" x14ac:dyDescent="0.25">
      <c r="A6" s="70" t="s">
        <v>31</v>
      </c>
      <c r="B6" s="71"/>
      <c r="C6" s="72"/>
      <c r="D6" s="73" t="e">
        <f>PRODUCT((F2/10)*F3*F4*F5)</f>
        <v>#N/A</v>
      </c>
      <c r="E6" s="74"/>
      <c r="F6" s="94"/>
    </row>
  </sheetData>
  <sheetProtection algorithmName="SHA-512" hashValue="cohxtYWHR5qbnkcSbn1sWYW6jQ3bLOMS73TNop0Rw9oJaZ1Vl/pxn+ho4MwP3SPvm9XWVGJniBHy+Xn4h9H6Tg==" saltValue="QNwBhyTt0UjSlTQptYnnuQ==" spinCount="100000" sheet="1" objects="1" scenarios="1" selectLockedCells="1"/>
  <customSheetViews>
    <customSheetView guid="{1723E9C4-BB90-4199-9FEC-765C4E8E06FA}" showGridLines="0">
      <selection activeCell="F2" sqref="F2"/>
      <pageMargins left="0.7" right="0.7" top="0.75" bottom="0.75" header="0.3" footer="0.3"/>
    </customSheetView>
  </customSheetViews>
  <mergeCells count="10">
    <mergeCell ref="A5:C5"/>
    <mergeCell ref="D5:E5"/>
    <mergeCell ref="A6:C6"/>
    <mergeCell ref="D6:F6"/>
    <mergeCell ref="A1:F1"/>
    <mergeCell ref="A2:E2"/>
    <mergeCell ref="A3:C3"/>
    <mergeCell ref="D3:E3"/>
    <mergeCell ref="A4:C4"/>
    <mergeCell ref="D4:E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BB3E63D0-E95E-4EA3-9A77-EAE979ADE023}">
          <x14:formula1>
            <xm:f>'SVIZZERO dati'!$A$2:$A$11</xm:f>
          </x14:formula1>
          <xm:sqref>D3:E3</xm:sqref>
        </x14:dataValidation>
        <x14:dataValidation type="list" allowBlank="1" showInputMessage="1" showErrorMessage="1" xr:uid="{3885565F-ACA6-4DFC-BB55-D70659A38907}">
          <x14:formula1>
            <xm:f>'SVIZZERO dati'!$D$2:$D$6</xm:f>
          </x14:formula1>
          <xm:sqref>D4:E4</xm:sqref>
        </x14:dataValidation>
        <x14:dataValidation type="list" allowBlank="1" showInputMessage="1" showErrorMessage="1" xr:uid="{A2088814-4FF3-4D9E-88B8-391DABC39967}">
          <x14:formula1>
            <xm:f>'SVIZZERO dati'!$G$2:$G$36</xm:f>
          </x14:formula1>
          <xm:sqref>D5:E5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82608-D478-4C98-BEC8-C584BBC8639F}">
  <dimension ref="A1:P21"/>
  <sheetViews>
    <sheetView workbookViewId="0">
      <selection sqref="A1:H1"/>
    </sheetView>
  </sheetViews>
  <sheetFormatPr defaultRowHeight="12.75" x14ac:dyDescent="0.2"/>
  <cols>
    <col min="7" max="7" width="1.85546875" customWidth="1"/>
    <col min="10" max="10" width="1.85546875" customWidth="1"/>
    <col min="11" max="11" width="23.28515625" customWidth="1"/>
    <col min="13" max="13" width="3" customWidth="1"/>
    <col min="14" max="14" width="30.85546875" customWidth="1"/>
  </cols>
  <sheetData>
    <row r="1" spans="1:16" ht="14.25" x14ac:dyDescent="0.25">
      <c r="A1" s="142" t="s">
        <v>32</v>
      </c>
      <c r="B1" s="143"/>
      <c r="C1" s="143"/>
      <c r="D1" s="143"/>
      <c r="E1" s="143"/>
      <c r="F1" s="144"/>
      <c r="H1" s="142" t="s">
        <v>33</v>
      </c>
      <c r="I1" s="144"/>
      <c r="K1" s="8" t="s">
        <v>34</v>
      </c>
      <c r="L1" s="9">
        <v>1</v>
      </c>
      <c r="N1" s="10" t="s">
        <v>35</v>
      </c>
      <c r="O1" s="11" t="s">
        <v>36</v>
      </c>
      <c r="P1" s="9" t="s">
        <v>37</v>
      </c>
    </row>
    <row r="2" spans="1:16" x14ac:dyDescent="0.2">
      <c r="A2" s="138" t="s">
        <v>38</v>
      </c>
      <c r="B2" s="136"/>
      <c r="C2" s="136"/>
      <c r="D2" s="136" t="s">
        <v>39</v>
      </c>
      <c r="E2" s="136"/>
      <c r="F2" s="137"/>
      <c r="H2" s="12" t="s">
        <v>40</v>
      </c>
      <c r="I2" s="13" t="s">
        <v>41</v>
      </c>
      <c r="K2" s="14" t="s">
        <v>42</v>
      </c>
      <c r="L2" s="13">
        <v>1</v>
      </c>
      <c r="N2" s="14" t="s">
        <v>43</v>
      </c>
      <c r="O2" s="3">
        <v>1</v>
      </c>
      <c r="P2" s="13">
        <v>0.9</v>
      </c>
    </row>
    <row r="3" spans="1:16" x14ac:dyDescent="0.2">
      <c r="A3" s="138" t="s">
        <v>44</v>
      </c>
      <c r="B3" s="136"/>
      <c r="C3" s="136"/>
      <c r="D3" s="136">
        <v>15</v>
      </c>
      <c r="E3" s="136"/>
      <c r="F3" s="137"/>
      <c r="H3" s="14" t="s">
        <v>45</v>
      </c>
      <c r="I3" s="13">
        <v>1</v>
      </c>
      <c r="K3" s="14" t="s">
        <v>17</v>
      </c>
      <c r="L3" s="13">
        <v>0.4</v>
      </c>
      <c r="N3" s="14" t="s">
        <v>46</v>
      </c>
      <c r="O3" s="3">
        <v>0.9</v>
      </c>
      <c r="P3" s="13">
        <v>0.8</v>
      </c>
    </row>
    <row r="4" spans="1:16" x14ac:dyDescent="0.2">
      <c r="A4" s="135" t="s">
        <v>47</v>
      </c>
      <c r="B4" s="136"/>
      <c r="C4" s="136"/>
      <c r="D4" s="136">
        <v>30</v>
      </c>
      <c r="E4" s="136"/>
      <c r="F4" s="137"/>
      <c r="H4" s="14" t="s">
        <v>14</v>
      </c>
      <c r="I4" s="13">
        <v>0.8</v>
      </c>
      <c r="K4" s="14" t="s">
        <v>16</v>
      </c>
      <c r="L4" s="13">
        <v>0.4</v>
      </c>
      <c r="N4" s="14" t="s">
        <v>48</v>
      </c>
      <c r="O4" s="3">
        <v>0.8</v>
      </c>
      <c r="P4" s="13">
        <v>0.7</v>
      </c>
    </row>
    <row r="5" spans="1:16" x14ac:dyDescent="0.2">
      <c r="A5" s="138" t="s">
        <v>49</v>
      </c>
      <c r="B5" s="136"/>
      <c r="C5" s="136"/>
      <c r="D5" s="136">
        <v>150</v>
      </c>
      <c r="E5" s="136"/>
      <c r="F5" s="137"/>
      <c r="H5" s="14" t="s">
        <v>50</v>
      </c>
      <c r="I5" s="13">
        <v>0.5</v>
      </c>
      <c r="K5" s="14" t="s">
        <v>0</v>
      </c>
      <c r="L5" s="13">
        <v>0.8</v>
      </c>
      <c r="N5" s="14" t="s">
        <v>51</v>
      </c>
      <c r="O5" s="3">
        <v>0.8</v>
      </c>
      <c r="P5" s="13">
        <v>0.7</v>
      </c>
    </row>
    <row r="6" spans="1:16" x14ac:dyDescent="0.2">
      <c r="A6" s="15"/>
      <c r="B6" s="1"/>
      <c r="C6" s="1"/>
      <c r="D6" s="1"/>
      <c r="E6" s="1"/>
      <c r="F6" s="16"/>
      <c r="H6" s="14" t="s">
        <v>10</v>
      </c>
      <c r="I6" s="13">
        <v>0.3</v>
      </c>
      <c r="K6" s="14" t="s">
        <v>1</v>
      </c>
      <c r="L6" s="13">
        <v>0.2</v>
      </c>
      <c r="N6" s="14" t="s">
        <v>52</v>
      </c>
      <c r="O6" s="3">
        <v>0.8</v>
      </c>
      <c r="P6" s="13">
        <v>0.7</v>
      </c>
    </row>
    <row r="7" spans="1:16" ht="15" x14ac:dyDescent="0.2">
      <c r="A7" s="17" t="s">
        <v>53</v>
      </c>
      <c r="F7" s="18"/>
      <c r="H7" s="14" t="s">
        <v>12</v>
      </c>
      <c r="I7" s="13">
        <v>0.1</v>
      </c>
      <c r="K7" s="14" t="s">
        <v>54</v>
      </c>
      <c r="L7" s="13">
        <v>1</v>
      </c>
      <c r="N7" s="14" t="s">
        <v>55</v>
      </c>
      <c r="O7" s="3">
        <v>0.8</v>
      </c>
      <c r="P7" s="13">
        <v>0.7</v>
      </c>
    </row>
    <row r="8" spans="1:16" ht="15.75" thickBot="1" x14ac:dyDescent="0.25">
      <c r="A8" s="17" t="s">
        <v>56</v>
      </c>
      <c r="F8" s="18"/>
      <c r="H8" s="19" t="s">
        <v>57</v>
      </c>
      <c r="I8" s="20">
        <v>0</v>
      </c>
      <c r="K8" s="14" t="s">
        <v>58</v>
      </c>
      <c r="L8" s="13">
        <v>0.8</v>
      </c>
      <c r="N8" s="14" t="s">
        <v>59</v>
      </c>
      <c r="O8" s="3">
        <v>0.7</v>
      </c>
      <c r="P8" s="13">
        <v>0.6</v>
      </c>
    </row>
    <row r="9" spans="1:16" x14ac:dyDescent="0.2">
      <c r="A9" s="17" t="s">
        <v>60</v>
      </c>
      <c r="F9" s="18"/>
      <c r="K9" s="14" t="s">
        <v>61</v>
      </c>
      <c r="L9" s="13">
        <v>1</v>
      </c>
      <c r="N9" s="14" t="s">
        <v>62</v>
      </c>
      <c r="O9" s="3">
        <v>0.5</v>
      </c>
      <c r="P9" s="13">
        <v>0.4</v>
      </c>
    </row>
    <row r="10" spans="1:16" ht="13.5" thickBot="1" x14ac:dyDescent="0.25">
      <c r="A10" s="21"/>
      <c r="B10" s="22"/>
      <c r="C10" s="22"/>
      <c r="D10" s="22"/>
      <c r="E10" s="22"/>
      <c r="F10" s="23"/>
      <c r="K10" s="14" t="s">
        <v>63</v>
      </c>
      <c r="L10" s="13">
        <v>0.4</v>
      </c>
      <c r="N10" s="14" t="s">
        <v>64</v>
      </c>
      <c r="O10" s="3">
        <v>0.5</v>
      </c>
      <c r="P10" s="13">
        <v>0.4</v>
      </c>
    </row>
    <row r="11" spans="1:16" ht="13.5" thickBot="1" x14ac:dyDescent="0.25">
      <c r="K11" s="14" t="s">
        <v>2</v>
      </c>
      <c r="L11" s="13">
        <v>0.8</v>
      </c>
      <c r="N11" s="24" t="s">
        <v>65</v>
      </c>
      <c r="O11" s="25">
        <v>0.3</v>
      </c>
      <c r="P11" s="26">
        <v>0.2</v>
      </c>
    </row>
    <row r="12" spans="1:16" ht="13.5" thickBot="1" x14ac:dyDescent="0.25">
      <c r="K12" s="14" t="s">
        <v>3</v>
      </c>
      <c r="L12" s="13">
        <v>1</v>
      </c>
      <c r="N12" s="139" t="s">
        <v>66</v>
      </c>
      <c r="O12" s="140"/>
      <c r="P12" s="141"/>
    </row>
    <row r="13" spans="1:16" x14ac:dyDescent="0.2">
      <c r="K13" s="14" t="s">
        <v>67</v>
      </c>
      <c r="L13" s="13">
        <v>0.8</v>
      </c>
    </row>
    <row r="14" spans="1:16" x14ac:dyDescent="0.2">
      <c r="K14" s="14" t="s">
        <v>4</v>
      </c>
      <c r="L14" s="13">
        <v>0.4</v>
      </c>
    </row>
    <row r="15" spans="1:16" x14ac:dyDescent="0.2">
      <c r="K15" s="14" t="s">
        <v>5</v>
      </c>
      <c r="L15" s="13">
        <v>1</v>
      </c>
    </row>
    <row r="16" spans="1:16" x14ac:dyDescent="0.2">
      <c r="K16" s="14" t="s">
        <v>7</v>
      </c>
      <c r="L16" s="13">
        <v>0.8</v>
      </c>
    </row>
    <row r="17" spans="11:12" x14ac:dyDescent="0.2">
      <c r="K17" s="14" t="s">
        <v>68</v>
      </c>
      <c r="L17" s="13">
        <v>0.8</v>
      </c>
    </row>
    <row r="18" spans="11:12" x14ac:dyDescent="0.2">
      <c r="K18" s="14" t="s">
        <v>69</v>
      </c>
      <c r="L18" s="13">
        <v>0.2</v>
      </c>
    </row>
    <row r="19" spans="11:12" x14ac:dyDescent="0.2">
      <c r="K19" s="14" t="s">
        <v>6</v>
      </c>
      <c r="L19" s="13">
        <v>1</v>
      </c>
    </row>
    <row r="20" spans="11:12" ht="13.5" thickBot="1" x14ac:dyDescent="0.25">
      <c r="K20" s="24" t="s">
        <v>70</v>
      </c>
      <c r="L20" s="26">
        <v>0.8</v>
      </c>
    </row>
    <row r="21" spans="11:12" ht="13.5" thickBot="1" x14ac:dyDescent="0.25">
      <c r="K21" s="139" t="s">
        <v>71</v>
      </c>
      <c r="L21" s="141"/>
    </row>
  </sheetData>
  <sheetProtection algorithmName="SHA-512" hashValue="uqZ3dZLbYnSl5znDGXiy4aGMUQDJJokHgY+xoLkCHHfWRep9zFlftx7EPqaXCnYWJZ3+IGErfybnEPgKVvluEA==" saltValue="cqlTdR+BjEYrnOl9x97mqQ==" spinCount="100000" sheet="1" objects="1" scenarios="1" selectLockedCells="1" selectUnlockedCells="1"/>
  <customSheetViews>
    <customSheetView guid="{1723E9C4-BB90-4199-9FEC-765C4E8E06FA}">
      <selection sqref="A1:F1"/>
      <pageMargins left="0.7" right="0.7" top="0.75" bottom="0.75" header="0.3" footer="0.3"/>
    </customSheetView>
  </customSheetViews>
  <mergeCells count="12">
    <mergeCell ref="K21:L21"/>
    <mergeCell ref="A1:F1"/>
    <mergeCell ref="H1:I1"/>
    <mergeCell ref="A2:C2"/>
    <mergeCell ref="D2:F2"/>
    <mergeCell ref="A3:C3"/>
    <mergeCell ref="D3:F3"/>
    <mergeCell ref="A4:C4"/>
    <mergeCell ref="D4:F4"/>
    <mergeCell ref="A5:C5"/>
    <mergeCell ref="D5:F5"/>
    <mergeCell ref="N12:P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1679C-37D4-4DFF-8430-B9AB824DFBE5}">
  <dimension ref="A1:I24"/>
  <sheetViews>
    <sheetView topLeftCell="A9" workbookViewId="0">
      <selection sqref="A1:H1"/>
    </sheetView>
  </sheetViews>
  <sheetFormatPr defaultRowHeight="12.75" x14ac:dyDescent="0.2"/>
  <cols>
    <col min="1" max="3" width="21.140625" style="30" customWidth="1"/>
    <col min="4" max="4" width="2.140625" style="30" customWidth="1"/>
    <col min="5" max="5" width="45.7109375" style="30" customWidth="1"/>
    <col min="6" max="6" width="9.140625" style="30"/>
    <col min="7" max="7" width="2" style="30" customWidth="1"/>
    <col min="8" max="9" width="26.5703125" style="30" customWidth="1"/>
    <col min="10" max="16384" width="9.140625" style="30"/>
  </cols>
  <sheetData>
    <row r="1" spans="1:9" s="28" customFormat="1" x14ac:dyDescent="0.2">
      <c r="A1" s="27" t="s">
        <v>72</v>
      </c>
      <c r="B1" s="27" t="s">
        <v>73</v>
      </c>
      <c r="C1" s="27" t="s">
        <v>74</v>
      </c>
      <c r="E1" s="27" t="s">
        <v>75</v>
      </c>
      <c r="F1" s="27" t="s">
        <v>41</v>
      </c>
      <c r="H1" s="27" t="s">
        <v>76</v>
      </c>
      <c r="I1" s="27" t="s">
        <v>77</v>
      </c>
    </row>
    <row r="2" spans="1:9" ht="25.5" x14ac:dyDescent="0.2">
      <c r="A2" s="29" t="s">
        <v>78</v>
      </c>
      <c r="B2" s="29">
        <v>1</v>
      </c>
      <c r="C2" s="29">
        <v>1</v>
      </c>
      <c r="E2" s="29" t="s">
        <v>79</v>
      </c>
      <c r="F2" s="29">
        <v>1</v>
      </c>
      <c r="H2" s="29" t="s">
        <v>80</v>
      </c>
      <c r="I2" s="29" t="s">
        <v>81</v>
      </c>
    </row>
    <row r="3" spans="1:9" ht="25.5" x14ac:dyDescent="0.2">
      <c r="A3" s="29" t="s">
        <v>82</v>
      </c>
      <c r="B3" s="29">
        <v>2</v>
      </c>
      <c r="C3" s="29">
        <v>1.25</v>
      </c>
      <c r="E3" s="29" t="s">
        <v>83</v>
      </c>
      <c r="F3" s="29">
        <v>0.8</v>
      </c>
      <c r="H3" s="29" t="s">
        <v>84</v>
      </c>
      <c r="I3" s="29" t="s">
        <v>85</v>
      </c>
    </row>
    <row r="4" spans="1:9" x14ac:dyDescent="0.2">
      <c r="A4" s="29" t="s">
        <v>86</v>
      </c>
      <c r="B4" s="29">
        <v>3</v>
      </c>
      <c r="C4" s="29">
        <v>1.5</v>
      </c>
      <c r="E4" s="29" t="s">
        <v>87</v>
      </c>
      <c r="F4" s="29">
        <v>0.6</v>
      </c>
      <c r="H4" s="29" t="s">
        <v>88</v>
      </c>
      <c r="I4" s="29" t="s">
        <v>89</v>
      </c>
    </row>
    <row r="5" spans="1:9" ht="25.5" x14ac:dyDescent="0.2">
      <c r="A5" s="29" t="s">
        <v>90</v>
      </c>
      <c r="B5" s="29">
        <v>4</v>
      </c>
      <c r="C5" s="29">
        <v>1.75</v>
      </c>
      <c r="E5" s="29" t="s">
        <v>91</v>
      </c>
      <c r="F5" s="29">
        <v>0.4</v>
      </c>
      <c r="H5" s="29" t="s">
        <v>92</v>
      </c>
      <c r="I5" s="29" t="s">
        <v>93</v>
      </c>
    </row>
    <row r="6" spans="1:9" x14ac:dyDescent="0.2">
      <c r="A6" s="29" t="s">
        <v>94</v>
      </c>
      <c r="B6" s="29">
        <v>5</v>
      </c>
      <c r="C6" s="29">
        <v>2</v>
      </c>
      <c r="H6" s="29" t="s">
        <v>95</v>
      </c>
      <c r="I6" s="29" t="s">
        <v>96</v>
      </c>
    </row>
    <row r="7" spans="1:9" ht="25.5" x14ac:dyDescent="0.2">
      <c r="A7" s="29" t="s">
        <v>97</v>
      </c>
      <c r="B7" s="29">
        <v>6</v>
      </c>
      <c r="C7" s="29">
        <v>2.25</v>
      </c>
      <c r="H7" s="29" t="s">
        <v>98</v>
      </c>
      <c r="I7" s="29" t="s">
        <v>99</v>
      </c>
    </row>
    <row r="8" spans="1:9" x14ac:dyDescent="0.2">
      <c r="A8" s="29" t="s">
        <v>100</v>
      </c>
      <c r="B8" s="29">
        <v>7</v>
      </c>
      <c r="C8" s="29">
        <v>2.5</v>
      </c>
      <c r="E8" s="27" t="s">
        <v>101</v>
      </c>
      <c r="F8" s="27" t="s">
        <v>41</v>
      </c>
      <c r="H8" s="29" t="s">
        <v>102</v>
      </c>
      <c r="I8" s="29" t="s">
        <v>103</v>
      </c>
    </row>
    <row r="9" spans="1:9" ht="25.5" x14ac:dyDescent="0.2">
      <c r="E9" s="29" t="s">
        <v>104</v>
      </c>
      <c r="F9" s="29">
        <v>0</v>
      </c>
      <c r="H9" s="29" t="s">
        <v>105</v>
      </c>
      <c r="I9" s="29"/>
    </row>
    <row r="10" spans="1:9" ht="25.5" x14ac:dyDescent="0.2">
      <c r="A10" s="27" t="s">
        <v>106</v>
      </c>
      <c r="B10" s="27" t="s">
        <v>41</v>
      </c>
      <c r="E10" s="29" t="s">
        <v>12</v>
      </c>
      <c r="F10" s="29">
        <v>0.1</v>
      </c>
      <c r="H10" s="29" t="s">
        <v>107</v>
      </c>
      <c r="I10" s="29"/>
    </row>
    <row r="11" spans="1:9" x14ac:dyDescent="0.2">
      <c r="A11" s="29" t="s">
        <v>108</v>
      </c>
      <c r="B11" s="29">
        <v>1</v>
      </c>
      <c r="E11" s="29" t="s">
        <v>109</v>
      </c>
      <c r="F11" s="29">
        <v>0.2</v>
      </c>
      <c r="H11" s="29" t="s">
        <v>110</v>
      </c>
      <c r="I11" s="29"/>
    </row>
    <row r="12" spans="1:9" ht="25.5" x14ac:dyDescent="0.2">
      <c r="A12" s="29" t="s">
        <v>111</v>
      </c>
      <c r="B12" s="29">
        <v>0.95</v>
      </c>
      <c r="E12" s="29" t="s">
        <v>10</v>
      </c>
      <c r="F12" s="29">
        <v>0.3</v>
      </c>
      <c r="H12" s="29" t="s">
        <v>112</v>
      </c>
      <c r="I12" s="29"/>
    </row>
    <row r="13" spans="1:9" x14ac:dyDescent="0.2">
      <c r="A13" s="29" t="s">
        <v>113</v>
      </c>
      <c r="B13" s="29">
        <v>0.8</v>
      </c>
      <c r="E13" s="29" t="s">
        <v>114</v>
      </c>
      <c r="F13" s="29">
        <v>0.4</v>
      </c>
      <c r="H13" s="29" t="s">
        <v>115</v>
      </c>
      <c r="I13" s="29"/>
    </row>
    <row r="14" spans="1:9" x14ac:dyDescent="0.2">
      <c r="A14" s="31" t="s">
        <v>116</v>
      </c>
      <c r="B14" s="29">
        <v>0.55000000000000004</v>
      </c>
      <c r="E14" s="29" t="s">
        <v>15</v>
      </c>
      <c r="F14" s="29">
        <v>0.5</v>
      </c>
    </row>
    <row r="15" spans="1:9" x14ac:dyDescent="0.2">
      <c r="A15" s="32" t="s">
        <v>117</v>
      </c>
      <c r="B15" s="29">
        <v>0.3</v>
      </c>
      <c r="E15" s="29" t="s">
        <v>118</v>
      </c>
      <c r="F15" s="29">
        <v>0.6</v>
      </c>
      <c r="H15" s="27" t="s">
        <v>119</v>
      </c>
    </row>
    <row r="16" spans="1:9" x14ac:dyDescent="0.2">
      <c r="A16" s="29" t="s">
        <v>120</v>
      </c>
      <c r="B16" s="29">
        <v>0.1</v>
      </c>
      <c r="E16" s="29" t="s">
        <v>50</v>
      </c>
      <c r="F16" s="29">
        <v>0.7</v>
      </c>
      <c r="H16" s="29">
        <v>1.4</v>
      </c>
    </row>
    <row r="17" spans="5:8" x14ac:dyDescent="0.2">
      <c r="E17" s="29" t="s">
        <v>14</v>
      </c>
      <c r="F17" s="29">
        <v>0.8</v>
      </c>
      <c r="H17" s="29">
        <v>1.3</v>
      </c>
    </row>
    <row r="18" spans="5:8" x14ac:dyDescent="0.2">
      <c r="E18" s="29" t="s">
        <v>13</v>
      </c>
      <c r="F18" s="29">
        <v>0.9</v>
      </c>
      <c r="H18" s="29">
        <v>1.2</v>
      </c>
    </row>
    <row r="19" spans="5:8" x14ac:dyDescent="0.2">
      <c r="E19" s="29" t="s">
        <v>45</v>
      </c>
      <c r="F19" s="29">
        <v>1</v>
      </c>
      <c r="H19" s="29">
        <v>1.1000000000000001</v>
      </c>
    </row>
    <row r="20" spans="5:8" x14ac:dyDescent="0.2">
      <c r="H20" s="29">
        <v>1</v>
      </c>
    </row>
    <row r="21" spans="5:8" x14ac:dyDescent="0.2">
      <c r="H21" s="29">
        <v>0.9</v>
      </c>
    </row>
    <row r="22" spans="5:8" x14ac:dyDescent="0.2">
      <c r="H22" s="29">
        <v>0.8</v>
      </c>
    </row>
    <row r="23" spans="5:8" x14ac:dyDescent="0.2">
      <c r="H23" s="29">
        <v>0.7</v>
      </c>
    </row>
    <row r="24" spans="5:8" x14ac:dyDescent="0.2">
      <c r="H24" s="29">
        <v>0.6</v>
      </c>
    </row>
  </sheetData>
  <sheetProtection algorithmName="SHA-512" hashValue="MZ4EWVOhLJNXXB0ordON0Zrq9nFV0MqSuFwpjy+xWqfRbckzFXEzexryQn+qkyM1qVj3LrO3F+peQDGjvjVVFA==" saltValue="D3KypxY5A5e4kVyGtT4f2w==" spinCount="100000" sheet="1" objects="1" scenarios="1" selectLockedCells="1" selectUnlockedCells="1"/>
  <customSheetViews>
    <customSheetView guid="{1723E9C4-BB90-4199-9FEC-765C4E8E06FA}" topLeftCell="A9">
      <selection activeCell="A9" sqref="A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17805-8004-4743-B7DF-EFD97A44C48D}">
  <dimension ref="A1:K13"/>
  <sheetViews>
    <sheetView workbookViewId="0">
      <selection sqref="A1:H1"/>
    </sheetView>
  </sheetViews>
  <sheetFormatPr defaultRowHeight="12.75" x14ac:dyDescent="0.2"/>
  <cols>
    <col min="1" max="1" width="23" customWidth="1"/>
    <col min="2" max="2" width="8.85546875" customWidth="1"/>
    <col min="3" max="3" width="2.5703125" customWidth="1"/>
    <col min="4" max="4" width="23" customWidth="1"/>
    <col min="5" max="5" width="8" customWidth="1"/>
    <col min="6" max="6" width="23" customWidth="1"/>
    <col min="7" max="7" width="8.28515625" customWidth="1"/>
    <col min="8" max="8" width="23" customWidth="1"/>
    <col min="10" max="10" width="15.42578125" customWidth="1"/>
  </cols>
  <sheetData>
    <row r="1" spans="1:11" ht="12.75" customHeight="1" x14ac:dyDescent="0.25">
      <c r="A1" s="35" t="s">
        <v>149</v>
      </c>
      <c r="B1" s="35" t="s">
        <v>150</v>
      </c>
      <c r="D1" s="40" t="s">
        <v>155</v>
      </c>
      <c r="E1" s="40" t="s">
        <v>150</v>
      </c>
      <c r="F1" s="40" t="s">
        <v>140</v>
      </c>
      <c r="G1" s="40" t="s">
        <v>150</v>
      </c>
      <c r="H1" s="40" t="s">
        <v>141</v>
      </c>
      <c r="I1" s="40" t="s">
        <v>150</v>
      </c>
      <c r="J1" s="40" t="s">
        <v>142</v>
      </c>
      <c r="K1" s="40" t="s">
        <v>150</v>
      </c>
    </row>
    <row r="2" spans="1:11" ht="12.75" customHeight="1" x14ac:dyDescent="0.25">
      <c r="A2" s="36" t="s">
        <v>151</v>
      </c>
      <c r="B2" s="37">
        <v>3</v>
      </c>
      <c r="D2" s="41" t="s">
        <v>156</v>
      </c>
      <c r="E2" s="41">
        <v>1</v>
      </c>
      <c r="F2" s="41" t="s">
        <v>157</v>
      </c>
      <c r="G2" s="41">
        <v>1</v>
      </c>
      <c r="H2" s="41" t="s">
        <v>14</v>
      </c>
      <c r="I2" s="41">
        <v>1</v>
      </c>
      <c r="J2" s="41" t="s">
        <v>158</v>
      </c>
      <c r="K2" s="41">
        <v>1</v>
      </c>
    </row>
    <row r="3" spans="1:11" ht="12.75" customHeight="1" x14ac:dyDescent="0.25">
      <c r="A3" s="36" t="s">
        <v>152</v>
      </c>
      <c r="B3" s="37">
        <v>2</v>
      </c>
      <c r="D3" s="41" t="s">
        <v>159</v>
      </c>
      <c r="E3" s="41">
        <v>0.7</v>
      </c>
      <c r="F3" s="41" t="s">
        <v>160</v>
      </c>
      <c r="G3" s="41">
        <v>0.7</v>
      </c>
      <c r="H3" s="41" t="s">
        <v>50</v>
      </c>
      <c r="I3" s="41">
        <v>0.7</v>
      </c>
      <c r="J3" s="41" t="s">
        <v>161</v>
      </c>
      <c r="K3" s="41">
        <v>0.7</v>
      </c>
    </row>
    <row r="4" spans="1:11" ht="12.75" customHeight="1" x14ac:dyDescent="0.25">
      <c r="A4" s="36" t="s">
        <v>153</v>
      </c>
      <c r="B4" s="37">
        <v>1.5</v>
      </c>
      <c r="D4" s="41" t="s">
        <v>162</v>
      </c>
      <c r="E4" s="41">
        <v>0.5</v>
      </c>
      <c r="F4" s="41" t="s">
        <v>163</v>
      </c>
      <c r="G4" s="41">
        <v>0.5</v>
      </c>
      <c r="H4" s="41" t="s">
        <v>15</v>
      </c>
      <c r="I4" s="41">
        <v>0.5</v>
      </c>
      <c r="J4" s="41" t="s">
        <v>164</v>
      </c>
      <c r="K4" s="41">
        <v>0.5</v>
      </c>
    </row>
    <row r="5" spans="1:11" ht="12.75" customHeight="1" x14ac:dyDescent="0.25">
      <c r="A5" s="38" t="s">
        <v>154</v>
      </c>
      <c r="B5" s="39">
        <v>1.3</v>
      </c>
      <c r="D5" s="41" t="s">
        <v>165</v>
      </c>
      <c r="E5" s="41">
        <v>0.3</v>
      </c>
      <c r="F5" s="41" t="s">
        <v>166</v>
      </c>
      <c r="G5" s="41">
        <v>0.3</v>
      </c>
      <c r="H5" s="41" t="s">
        <v>10</v>
      </c>
      <c r="I5" s="41">
        <v>0.3</v>
      </c>
      <c r="J5" s="41" t="s">
        <v>167</v>
      </c>
      <c r="K5" s="41">
        <v>0.3</v>
      </c>
    </row>
    <row r="6" spans="1:11" ht="12.75" customHeight="1" x14ac:dyDescent="0.25">
      <c r="D6" s="41" t="s">
        <v>168</v>
      </c>
      <c r="E6" s="41">
        <v>0</v>
      </c>
      <c r="F6" s="41" t="s">
        <v>169</v>
      </c>
      <c r="G6" s="41">
        <v>0</v>
      </c>
      <c r="H6" s="41" t="s">
        <v>170</v>
      </c>
      <c r="I6" s="41">
        <v>0</v>
      </c>
      <c r="J6" s="41" t="s">
        <v>171</v>
      </c>
      <c r="K6" s="41">
        <v>0</v>
      </c>
    </row>
    <row r="7" spans="1:11" ht="12.75" customHeight="1" x14ac:dyDescent="0.25">
      <c r="A7" s="42" t="s">
        <v>176</v>
      </c>
      <c r="B7" s="42" t="s">
        <v>41</v>
      </c>
    </row>
    <row r="8" spans="1:11" ht="12.75" customHeight="1" x14ac:dyDescent="0.25">
      <c r="A8" s="2" t="s">
        <v>8</v>
      </c>
      <c r="B8" s="3">
        <v>0.01</v>
      </c>
      <c r="D8" s="40" t="s">
        <v>172</v>
      </c>
      <c r="E8" s="40" t="s">
        <v>150</v>
      </c>
      <c r="F8" s="40" t="s">
        <v>173</v>
      </c>
      <c r="G8" s="40" t="s">
        <v>150</v>
      </c>
      <c r="H8" s="40" t="s">
        <v>174</v>
      </c>
      <c r="I8" s="40" t="s">
        <v>150</v>
      </c>
    </row>
    <row r="9" spans="1:11" ht="15" x14ac:dyDescent="0.25">
      <c r="A9" s="2" t="s">
        <v>9</v>
      </c>
      <c r="B9" s="3">
        <v>0.2</v>
      </c>
      <c r="D9" s="41" t="s">
        <v>156</v>
      </c>
      <c r="E9" s="41">
        <v>1</v>
      </c>
      <c r="F9" s="41" t="s">
        <v>11</v>
      </c>
      <c r="G9" s="41">
        <v>1</v>
      </c>
      <c r="H9" s="41" t="s">
        <v>156</v>
      </c>
      <c r="I9" s="41">
        <v>1</v>
      </c>
    </row>
    <row r="10" spans="1:11" ht="15" x14ac:dyDescent="0.25">
      <c r="A10" s="2" t="s">
        <v>177</v>
      </c>
      <c r="B10" s="3">
        <v>0.4</v>
      </c>
      <c r="D10" s="41" t="s">
        <v>162</v>
      </c>
      <c r="E10" s="41">
        <v>0.5</v>
      </c>
      <c r="F10" s="41" t="s">
        <v>15</v>
      </c>
      <c r="G10" s="41">
        <v>0.5</v>
      </c>
      <c r="H10" s="41" t="s">
        <v>162</v>
      </c>
      <c r="I10" s="41">
        <v>0.5</v>
      </c>
    </row>
    <row r="11" spans="1:11" ht="15" x14ac:dyDescent="0.25">
      <c r="A11" s="2" t="s">
        <v>178</v>
      </c>
      <c r="B11" s="3">
        <v>0.6</v>
      </c>
      <c r="D11" s="41" t="s">
        <v>168</v>
      </c>
      <c r="E11" s="41">
        <v>0.1</v>
      </c>
      <c r="F11" s="41" t="s">
        <v>175</v>
      </c>
      <c r="G11" s="41">
        <v>0.1</v>
      </c>
      <c r="H11" s="41" t="s">
        <v>168</v>
      </c>
      <c r="I11" s="41">
        <v>0.1</v>
      </c>
    </row>
    <row r="12" spans="1:11" x14ac:dyDescent="0.2">
      <c r="A12" s="2" t="s">
        <v>179</v>
      </c>
      <c r="B12" s="3">
        <v>0.8</v>
      </c>
    </row>
    <row r="13" spans="1:11" x14ac:dyDescent="0.2">
      <c r="A13" s="2" t="s">
        <v>180</v>
      </c>
      <c r="B13" s="3">
        <v>1</v>
      </c>
    </row>
  </sheetData>
  <sheetProtection algorithmName="SHA-512" hashValue="3gMn5a7XseI/kuDuNRvBCxDcBencpmuFvTMj/zs2ECvkjHOTgBwpM/A7h23RErpsq0pjD2VOYJ9COva+J9wKXQ==" saltValue="58TKmwS8ospFG0dud8SfyQ==" spinCount="100000" sheet="1" objects="1" scenarios="1" selectLockedCells="1" selectUnlockedCells="1"/>
  <customSheetViews>
    <customSheetView guid="{1723E9C4-BB90-4199-9FEC-765C4E8E06FA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D92D2-616A-4E3D-87FD-5358D72C833E}">
  <dimension ref="A1:H36"/>
  <sheetViews>
    <sheetView workbookViewId="0">
      <selection sqref="A1:H1"/>
    </sheetView>
  </sheetViews>
  <sheetFormatPr defaultRowHeight="12.75" x14ac:dyDescent="0.2"/>
  <cols>
    <col min="1" max="1" width="56.140625" customWidth="1"/>
    <col min="4" max="4" width="24.5703125" customWidth="1"/>
    <col min="7" max="7" width="18.140625" customWidth="1"/>
  </cols>
  <sheetData>
    <row r="1" spans="1:8" ht="15" x14ac:dyDescent="0.2">
      <c r="A1" s="35" t="s">
        <v>187</v>
      </c>
      <c r="B1" s="35" t="s">
        <v>150</v>
      </c>
      <c r="D1" s="35" t="s">
        <v>149</v>
      </c>
      <c r="E1" s="35" t="s">
        <v>150</v>
      </c>
      <c r="G1" s="45" t="s">
        <v>201</v>
      </c>
      <c r="H1" s="45" t="s">
        <v>150</v>
      </c>
    </row>
    <row r="2" spans="1:8" ht="15" x14ac:dyDescent="0.2">
      <c r="A2" s="36" t="s">
        <v>188</v>
      </c>
      <c r="B2" s="36">
        <v>10</v>
      </c>
      <c r="D2" s="36" t="s">
        <v>197</v>
      </c>
      <c r="E2" s="37">
        <v>10</v>
      </c>
      <c r="G2" s="46">
        <v>30</v>
      </c>
      <c r="H2" s="47">
        <v>1</v>
      </c>
    </row>
    <row r="3" spans="1:8" ht="15" x14ac:dyDescent="0.2">
      <c r="A3" s="36" t="s">
        <v>189</v>
      </c>
      <c r="B3" s="36">
        <v>9</v>
      </c>
      <c r="D3" s="38" t="s">
        <v>199</v>
      </c>
      <c r="E3" s="39">
        <v>8</v>
      </c>
      <c r="G3" s="46">
        <v>40</v>
      </c>
      <c r="H3" s="47">
        <v>1.4</v>
      </c>
    </row>
    <row r="4" spans="1:8" ht="15" x14ac:dyDescent="0.2">
      <c r="A4" s="36" t="s">
        <v>184</v>
      </c>
      <c r="B4" s="36">
        <v>8</v>
      </c>
      <c r="D4" s="36" t="s">
        <v>185</v>
      </c>
      <c r="E4" s="37">
        <v>6</v>
      </c>
      <c r="G4" s="46">
        <v>50</v>
      </c>
      <c r="H4" s="47">
        <v>2</v>
      </c>
    </row>
    <row r="5" spans="1:8" ht="15" x14ac:dyDescent="0.2">
      <c r="A5" s="36" t="s">
        <v>190</v>
      </c>
      <c r="B5" s="36">
        <v>7</v>
      </c>
      <c r="D5" s="38" t="s">
        <v>200</v>
      </c>
      <c r="E5" s="39">
        <v>4</v>
      </c>
      <c r="G5" s="46">
        <v>60</v>
      </c>
      <c r="H5" s="47">
        <v>2.8</v>
      </c>
    </row>
    <row r="6" spans="1:8" ht="15" x14ac:dyDescent="0.2">
      <c r="A6" s="36" t="s">
        <v>191</v>
      </c>
      <c r="B6" s="36">
        <v>6</v>
      </c>
      <c r="D6" s="36" t="s">
        <v>198</v>
      </c>
      <c r="E6" s="37">
        <v>2</v>
      </c>
      <c r="G6" s="46">
        <v>70</v>
      </c>
      <c r="H6" s="47">
        <v>3.8</v>
      </c>
    </row>
    <row r="7" spans="1:8" ht="15" x14ac:dyDescent="0.2">
      <c r="A7" s="36" t="s">
        <v>192</v>
      </c>
      <c r="B7" s="36">
        <v>5</v>
      </c>
      <c r="G7" s="46">
        <v>80</v>
      </c>
      <c r="H7" s="47">
        <v>5</v>
      </c>
    </row>
    <row r="8" spans="1:8" ht="15" x14ac:dyDescent="0.25">
      <c r="A8" s="36" t="s">
        <v>193</v>
      </c>
      <c r="B8" s="36">
        <v>3</v>
      </c>
      <c r="D8" s="44"/>
      <c r="E8" s="44"/>
      <c r="G8" s="46">
        <v>90</v>
      </c>
      <c r="H8" s="47">
        <v>6.4</v>
      </c>
    </row>
    <row r="9" spans="1:8" ht="30" x14ac:dyDescent="0.2">
      <c r="A9" s="36" t="s">
        <v>194</v>
      </c>
      <c r="B9" s="36">
        <v>2</v>
      </c>
      <c r="G9" s="46">
        <v>100</v>
      </c>
      <c r="H9" s="47">
        <v>8</v>
      </c>
    </row>
    <row r="10" spans="1:8" ht="15" x14ac:dyDescent="0.2">
      <c r="A10" s="36" t="s">
        <v>195</v>
      </c>
      <c r="B10" s="36">
        <v>0.5</v>
      </c>
      <c r="G10" s="46">
        <v>110</v>
      </c>
      <c r="H10" s="47">
        <v>9.5</v>
      </c>
    </row>
    <row r="11" spans="1:8" ht="15" x14ac:dyDescent="0.2">
      <c r="A11" s="36" t="s">
        <v>196</v>
      </c>
      <c r="B11" s="36">
        <v>0.1</v>
      </c>
      <c r="G11" s="46">
        <v>120</v>
      </c>
      <c r="H11" s="47">
        <v>11</v>
      </c>
    </row>
    <row r="12" spans="1:8" ht="15" x14ac:dyDescent="0.2">
      <c r="G12" s="46">
        <v>130</v>
      </c>
      <c r="H12" s="47">
        <v>12.5</v>
      </c>
    </row>
    <row r="13" spans="1:8" ht="15" x14ac:dyDescent="0.2">
      <c r="G13" s="46">
        <v>140</v>
      </c>
      <c r="H13" s="48">
        <v>14</v>
      </c>
    </row>
    <row r="14" spans="1:8" ht="15" x14ac:dyDescent="0.2">
      <c r="G14" s="46">
        <v>150</v>
      </c>
      <c r="H14" s="48">
        <v>15</v>
      </c>
    </row>
    <row r="15" spans="1:8" ht="15" x14ac:dyDescent="0.2">
      <c r="G15" s="46">
        <v>160</v>
      </c>
      <c r="H15" s="48">
        <v>16</v>
      </c>
    </row>
    <row r="16" spans="1:8" ht="15" x14ac:dyDescent="0.2">
      <c r="G16" s="46">
        <v>170</v>
      </c>
      <c r="H16" s="48">
        <v>17</v>
      </c>
    </row>
    <row r="17" spans="7:8" ht="15" x14ac:dyDescent="0.2">
      <c r="G17" s="46">
        <v>180</v>
      </c>
      <c r="H17" s="48">
        <v>18</v>
      </c>
    </row>
    <row r="18" spans="7:8" ht="15" x14ac:dyDescent="0.2">
      <c r="G18" s="46">
        <v>190</v>
      </c>
      <c r="H18" s="48">
        <v>19</v>
      </c>
    </row>
    <row r="19" spans="7:8" ht="15" x14ac:dyDescent="0.2">
      <c r="G19" s="46">
        <v>200</v>
      </c>
      <c r="H19" s="48">
        <v>20</v>
      </c>
    </row>
    <row r="20" spans="7:8" x14ac:dyDescent="0.2">
      <c r="G20" s="49">
        <v>220</v>
      </c>
      <c r="H20" s="48">
        <v>21</v>
      </c>
    </row>
    <row r="21" spans="7:8" ht="15" x14ac:dyDescent="0.2">
      <c r="G21" s="46">
        <v>240</v>
      </c>
      <c r="H21" s="48">
        <v>22</v>
      </c>
    </row>
    <row r="22" spans="7:8" x14ac:dyDescent="0.2">
      <c r="G22" s="49">
        <v>260</v>
      </c>
      <c r="H22" s="48">
        <v>23</v>
      </c>
    </row>
    <row r="23" spans="7:8" ht="15" x14ac:dyDescent="0.2">
      <c r="G23" s="46">
        <v>280</v>
      </c>
      <c r="H23" s="48">
        <v>24</v>
      </c>
    </row>
    <row r="24" spans="7:8" x14ac:dyDescent="0.2">
      <c r="G24" s="49">
        <v>300</v>
      </c>
      <c r="H24" s="48">
        <v>25</v>
      </c>
    </row>
    <row r="25" spans="7:8" ht="15" x14ac:dyDescent="0.2">
      <c r="G25" s="46">
        <v>320</v>
      </c>
      <c r="H25" s="48">
        <v>26</v>
      </c>
    </row>
    <row r="26" spans="7:8" x14ac:dyDescent="0.2">
      <c r="G26" s="49">
        <v>340</v>
      </c>
      <c r="H26" s="48">
        <v>27</v>
      </c>
    </row>
    <row r="27" spans="7:8" ht="15" x14ac:dyDescent="0.2">
      <c r="G27" s="46">
        <v>360</v>
      </c>
      <c r="H27" s="48">
        <v>28</v>
      </c>
    </row>
    <row r="28" spans="7:8" x14ac:dyDescent="0.2">
      <c r="G28" s="49">
        <v>380</v>
      </c>
      <c r="H28" s="48">
        <v>29</v>
      </c>
    </row>
    <row r="29" spans="7:8" ht="15" x14ac:dyDescent="0.2">
      <c r="G29" s="46">
        <v>400</v>
      </c>
      <c r="H29" s="48">
        <v>30</v>
      </c>
    </row>
    <row r="30" spans="7:8" x14ac:dyDescent="0.2">
      <c r="G30" s="49">
        <v>420</v>
      </c>
      <c r="H30" s="48">
        <v>31</v>
      </c>
    </row>
    <row r="31" spans="7:8" ht="15" x14ac:dyDescent="0.2">
      <c r="G31" s="46">
        <v>440</v>
      </c>
      <c r="H31" s="48">
        <v>32</v>
      </c>
    </row>
    <row r="32" spans="7:8" x14ac:dyDescent="0.2">
      <c r="G32" s="49">
        <v>460</v>
      </c>
      <c r="H32" s="48">
        <v>33</v>
      </c>
    </row>
    <row r="33" spans="7:8" ht="15" x14ac:dyDescent="0.2">
      <c r="G33" s="46">
        <v>480</v>
      </c>
      <c r="H33" s="48">
        <v>34</v>
      </c>
    </row>
    <row r="34" spans="7:8" x14ac:dyDescent="0.2">
      <c r="G34" s="49">
        <v>500</v>
      </c>
      <c r="H34" s="48">
        <v>35</v>
      </c>
    </row>
    <row r="35" spans="7:8" x14ac:dyDescent="0.2">
      <c r="G35" s="49">
        <v>600</v>
      </c>
      <c r="H35" s="48">
        <v>40</v>
      </c>
    </row>
    <row r="36" spans="7:8" x14ac:dyDescent="0.2">
      <c r="G36" s="49">
        <v>700</v>
      </c>
      <c r="H36" s="48">
        <v>45</v>
      </c>
    </row>
  </sheetData>
  <sheetProtection algorithmName="SHA-512" hashValue="vuKIVJIehIAEqyUeHOeYtPMLi78hxeuU3v1Pmu+MYvYvY+szIXW2OP9XcNf5vXD6Bb8ZpbyvCfYtcu1iqK+wdw==" saltValue="HFGAwOpKjVNossPLk0Nuug==" spinCount="100000" sheet="1" objects="1" scenarios="1" selectLockedCells="1" selectUnlockedCells="1"/>
  <customSheetViews>
    <customSheetView guid="{1723E9C4-BB90-4199-9FEC-765C4E8E06FA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CTLA</vt:lpstr>
      <vt:lpstr>CAVAT</vt:lpstr>
      <vt:lpstr>TEDESCO</vt:lpstr>
      <vt:lpstr>SVIZZERO</vt:lpstr>
      <vt:lpstr>CTLA dati</vt:lpstr>
      <vt:lpstr>CAVAT dati</vt:lpstr>
      <vt:lpstr>TEDESCO dati</vt:lpstr>
      <vt:lpstr>SVIZZERO 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drfrontini</dc:creator>
  <cp:lastModifiedBy>drfrontini</cp:lastModifiedBy>
  <cp:lastPrinted>2019-12-08T11:30:15Z</cp:lastPrinted>
  <dcterms:created xsi:type="dcterms:W3CDTF">2019-06-26T13:51:39Z</dcterms:created>
  <dcterms:modified xsi:type="dcterms:W3CDTF">2020-06-29T12:08:08Z</dcterms:modified>
</cp:coreProperties>
</file>